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F9530155-05FE-4F88-ABB8-5EAEB52ECB83}" xr6:coauthVersionLast="47" xr6:coauthVersionMax="47" xr10:uidLastSave="{00000000-0000-0000-0000-000000000000}"/>
  <bookViews>
    <workbookView xWindow="30585" yWindow="1605" windowWidth="23325" windowHeight="12315" xr2:uid="{00000000-000D-0000-FFFF-FFFF00000000}"/>
  </bookViews>
  <sheets>
    <sheet name="Billing Form" sheetId="10" r:id="rId1"/>
    <sheet name="Employee Log" sheetId="9" r:id="rId2"/>
    <sheet name="Dropdown" sheetId="6" state="hidden" r:id="rId3"/>
    <sheet name="Service Pop and FTE est" sheetId="12" r:id="rId4"/>
    <sheet name="Sheet4" sheetId="13" state="hidden" r:id="rId5"/>
    <sheet name="Index" sheetId="14" state="hidden" r:id="rId6"/>
    <sheet name="Sheet2" sheetId="5" state="hidden" r:id="rId7"/>
    <sheet name="Sheet1" sheetId="4" state="hidden" r:id="rId8"/>
  </sheets>
  <externalReferences>
    <externalReference r:id="rId9"/>
  </externalReferences>
  <definedNames>
    <definedName name="DATATYPEVal">[1]Validation!$C$2:$C$3</definedName>
    <definedName name="jobclassabrev">#REF!</definedName>
    <definedName name="list2">#REF!</definedName>
    <definedName name="list3">#REF!</definedName>
    <definedName name="_xlnm.Print_Area" localSheetId="0">'Billing Form'!$A$1:$M$51</definedName>
    <definedName name="_xlnm.Print_Area" localSheetId="1">'Employee Log'!$A$1:$E$36</definedName>
    <definedName name="_xlnm.Print_Titles" localSheetId="1">'Employee Log'!$3:$5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 a="1"/>
  <c r="H7" i="9" s="1"/>
  <c r="F7" i="9" s="1"/>
  <c r="H8" i="9" a="1"/>
  <c r="H8" i="9" s="1"/>
  <c r="F8" i="9" s="1"/>
  <c r="H9" i="9" a="1"/>
  <c r="H9" i="9" s="1"/>
  <c r="F9" i="9" s="1"/>
  <c r="H10" i="9" a="1"/>
  <c r="H10" i="9" s="1"/>
  <c r="F10" i="9" s="1"/>
  <c r="H11" i="9" a="1"/>
  <c r="H11" i="9" s="1"/>
  <c r="F11" i="9" s="1"/>
  <c r="H12" i="9" a="1"/>
  <c r="H12" i="9" s="1"/>
  <c r="F12" i="9" s="1"/>
  <c r="H13" i="9" a="1"/>
  <c r="H13" i="9" s="1"/>
  <c r="F13" i="9" s="1"/>
  <c r="H14" i="9" a="1"/>
  <c r="H14" i="9" s="1"/>
  <c r="F14" i="9" s="1"/>
  <c r="H15" i="9" a="1"/>
  <c r="H15" i="9" s="1"/>
  <c r="F15" i="9" s="1"/>
  <c r="H16" i="9" a="1"/>
  <c r="H16" i="9" s="1"/>
  <c r="F16" i="9" s="1"/>
  <c r="H17" i="9" a="1"/>
  <c r="H17" i="9" s="1"/>
  <c r="H18" i="9" a="1"/>
  <c r="H18" i="9" s="1"/>
  <c r="F18" i="9" s="1"/>
  <c r="H19" i="9" a="1"/>
  <c r="H19" i="9" s="1"/>
  <c r="F19" i="9" s="1"/>
  <c r="H20" i="9" a="1"/>
  <c r="H20" i="9" s="1"/>
  <c r="F20" i="9" s="1"/>
  <c r="H21" i="9" a="1"/>
  <c r="H21" i="9" s="1"/>
  <c r="F21" i="9" s="1"/>
  <c r="H22" i="9" a="1"/>
  <c r="H22" i="9" s="1"/>
  <c r="F22" i="9" s="1"/>
  <c r="H23" i="9" a="1"/>
  <c r="H23" i="9" s="1"/>
  <c r="F23" i="9" s="1"/>
  <c r="H24" i="9" a="1"/>
  <c r="H24" i="9" s="1"/>
  <c r="F24" i="9" s="1"/>
  <c r="H25" i="9" a="1"/>
  <c r="H25" i="9" s="1"/>
  <c r="F25" i="9" s="1"/>
  <c r="H26" i="9" a="1"/>
  <c r="H26" i="9" s="1"/>
  <c r="F26" i="9" s="1"/>
  <c r="H27" i="9" a="1"/>
  <c r="H27" i="9" s="1"/>
  <c r="F27" i="9" s="1"/>
  <c r="H28" i="9" a="1"/>
  <c r="H28" i="9" s="1"/>
  <c r="F28" i="9" s="1"/>
  <c r="H29" i="9" a="1"/>
  <c r="H29" i="9" s="1"/>
  <c r="F29" i="9" s="1"/>
  <c r="H30" i="9" a="1"/>
  <c r="H30" i="9" s="1"/>
  <c r="H31" i="9" a="1"/>
  <c r="H31" i="9" s="1"/>
  <c r="F31" i="9" s="1"/>
  <c r="H32" i="9" a="1"/>
  <c r="H32" i="9" s="1"/>
  <c r="F32" i="9" s="1"/>
  <c r="H33" i="9" a="1"/>
  <c r="H33" i="9" s="1"/>
  <c r="F33" i="9" s="1"/>
  <c r="H34" i="9" a="1"/>
  <c r="H34" i="9" s="1"/>
  <c r="F34" i="9" s="1"/>
  <c r="H35" i="9" a="1"/>
  <c r="H35" i="9" s="1"/>
  <c r="F35" i="9" s="1"/>
  <c r="H36" i="9" a="1"/>
  <c r="H36" i="9" s="1"/>
  <c r="H37" i="9" a="1"/>
  <c r="H37" i="9" s="1"/>
  <c r="F37" i="9" s="1"/>
  <c r="H38" i="9" a="1"/>
  <c r="H38" i="9" s="1"/>
  <c r="H39" i="9" a="1"/>
  <c r="H39" i="9" s="1"/>
  <c r="F39" i="9" s="1"/>
  <c r="H40" i="9" a="1"/>
  <c r="H40" i="9" s="1"/>
  <c r="F40" i="9" s="1"/>
  <c r="H41" i="9" a="1"/>
  <c r="H41" i="9" s="1"/>
  <c r="F41" i="9" s="1"/>
  <c r="H42" i="9" a="1"/>
  <c r="H42" i="9" s="1"/>
  <c r="F42" i="9" s="1"/>
  <c r="H43" i="9" a="1"/>
  <c r="H43" i="9" s="1"/>
  <c r="H44" i="9" a="1"/>
  <c r="H44" i="9" s="1"/>
  <c r="H45" i="9" a="1"/>
  <c r="H45" i="9" s="1"/>
  <c r="F45" i="9" s="1"/>
  <c r="H46" i="9" a="1"/>
  <c r="H46" i="9" s="1"/>
  <c r="H47" i="9" a="1"/>
  <c r="H47" i="9" s="1"/>
  <c r="H48" i="9" a="1"/>
  <c r="H48" i="9" s="1"/>
  <c r="H49" i="9" a="1"/>
  <c r="H49" i="9" s="1"/>
  <c r="H50" i="9" a="1"/>
  <c r="H50" i="9" s="1"/>
  <c r="H51" i="9" a="1"/>
  <c r="H51" i="9" s="1"/>
  <c r="F51" i="9" s="1"/>
  <c r="H52" i="9" a="1"/>
  <c r="H52" i="9" s="1"/>
  <c r="H53" i="9" a="1"/>
  <c r="H53" i="9" s="1"/>
  <c r="H54" i="9" a="1"/>
  <c r="H54" i="9" s="1"/>
  <c r="H55" i="9" a="1"/>
  <c r="H55" i="9" s="1"/>
  <c r="H56" i="9" a="1"/>
  <c r="H56" i="9" s="1"/>
  <c r="F56" i="9" s="1"/>
  <c r="H57" i="9" a="1"/>
  <c r="H57" i="9" s="1"/>
  <c r="H58" i="9" a="1"/>
  <c r="H58" i="9" s="1"/>
  <c r="F58" i="9" s="1"/>
  <c r="H59" i="9" a="1"/>
  <c r="H59" i="9" s="1"/>
  <c r="H60" i="9" a="1"/>
  <c r="H60" i="9" s="1"/>
  <c r="H61" i="9" a="1"/>
  <c r="H61" i="9" s="1"/>
  <c r="H62" i="9" a="1"/>
  <c r="H62" i="9" s="1"/>
  <c r="H63" i="9" a="1"/>
  <c r="H63" i="9" s="1"/>
  <c r="H64" i="9" a="1"/>
  <c r="H64" i="9" s="1"/>
  <c r="F64" i="9" s="1"/>
  <c r="H65" i="9" a="1"/>
  <c r="H65" i="9" s="1"/>
  <c r="H66" i="9" a="1"/>
  <c r="H66" i="9" s="1"/>
  <c r="H67" i="9" a="1"/>
  <c r="H67" i="9" s="1"/>
  <c r="H68" i="9" a="1"/>
  <c r="H68" i="9" s="1"/>
  <c r="H69" i="9" a="1"/>
  <c r="H69" i="9" s="1"/>
  <c r="H70" i="9" a="1"/>
  <c r="H70" i="9" s="1"/>
  <c r="H71" i="9" a="1"/>
  <c r="H71" i="9" s="1"/>
  <c r="H72" i="9" a="1"/>
  <c r="H72" i="9" s="1"/>
  <c r="F72" i="9" s="1"/>
  <c r="H73" i="9" a="1"/>
  <c r="H73" i="9" s="1"/>
  <c r="H74" i="9" a="1"/>
  <c r="H74" i="9" s="1"/>
  <c r="H75" i="9" a="1"/>
  <c r="H75" i="9" s="1"/>
  <c r="H76" i="9" a="1"/>
  <c r="H76" i="9" s="1"/>
  <c r="H77" i="9" a="1"/>
  <c r="H77" i="9" s="1"/>
  <c r="H78" i="9" a="1"/>
  <c r="H78" i="9" s="1"/>
  <c r="H79" i="9" a="1"/>
  <c r="H79" i="9" s="1"/>
  <c r="H80" i="9" a="1"/>
  <c r="H80" i="9" s="1"/>
  <c r="H81" i="9" a="1"/>
  <c r="H81" i="9" s="1"/>
  <c r="H82" i="9" a="1"/>
  <c r="H82" i="9" s="1"/>
  <c r="H83" i="9" a="1"/>
  <c r="H83" i="9" s="1"/>
  <c r="H84" i="9" a="1"/>
  <c r="H84" i="9" s="1"/>
  <c r="H85" i="9" a="1"/>
  <c r="H85" i="9" s="1"/>
  <c r="H86" i="9" a="1"/>
  <c r="H86" i="9" s="1"/>
  <c r="F86" i="9" s="1"/>
  <c r="H87" i="9" a="1"/>
  <c r="H87" i="9" s="1"/>
  <c r="H88" i="9" a="1"/>
  <c r="H88" i="9" s="1"/>
  <c r="F88" i="9" s="1"/>
  <c r="H89" i="9" a="1"/>
  <c r="H89" i="9" s="1"/>
  <c r="H90" i="9" a="1"/>
  <c r="H90" i="9" s="1"/>
  <c r="H91" i="9" a="1"/>
  <c r="H91" i="9" s="1"/>
  <c r="H92" i="9" a="1"/>
  <c r="H92" i="9" s="1"/>
  <c r="H93" i="9" a="1"/>
  <c r="H93" i="9" s="1"/>
  <c r="H94" i="9" a="1"/>
  <c r="H94" i="9" s="1"/>
  <c r="H95" i="9" a="1"/>
  <c r="H95" i="9" s="1"/>
  <c r="H96" i="9" a="1"/>
  <c r="H96" i="9" s="1"/>
  <c r="F96" i="9" s="1"/>
  <c r="H97" i="9" a="1"/>
  <c r="H97" i="9" s="1"/>
  <c r="H98" i="9" a="1"/>
  <c r="H98" i="9" s="1"/>
  <c r="H99" i="9" a="1"/>
  <c r="H99" i="9" s="1"/>
  <c r="H100" i="9" a="1"/>
  <c r="H100" i="9" s="1"/>
  <c r="H101" i="9" a="1"/>
  <c r="H101" i="9" s="1"/>
  <c r="H102" i="9" a="1"/>
  <c r="H102" i="9" s="1"/>
  <c r="H103" i="9" a="1"/>
  <c r="H103" i="9" s="1"/>
  <c r="H6" i="9" a="1"/>
  <c r="H6" i="9" s="1"/>
  <c r="G7" i="9" a="1"/>
  <c r="G7" i="9"/>
  <c r="G8" i="9" a="1"/>
  <c r="G8" i="9"/>
  <c r="G9" i="9" a="1"/>
  <c r="G9" i="9"/>
  <c r="G10" i="9" a="1"/>
  <c r="G10" i="9"/>
  <c r="G11" i="9" a="1"/>
  <c r="G11" i="9"/>
  <c r="G12" i="9" a="1"/>
  <c r="G12" i="9"/>
  <c r="G13" i="9" a="1"/>
  <c r="G13" i="9"/>
  <c r="G14" i="9" a="1"/>
  <c r="G14" i="9"/>
  <c r="G15" i="9" a="1"/>
  <c r="G15" i="9"/>
  <c r="G16" i="9" a="1"/>
  <c r="G16" i="9"/>
  <c r="G17" i="9" a="1"/>
  <c r="G17" i="9" s="1"/>
  <c r="G18" i="9" a="1"/>
  <c r="G18" i="9"/>
  <c r="G19" i="9" a="1"/>
  <c r="G19" i="9"/>
  <c r="G20" i="9" a="1"/>
  <c r="G20" i="9"/>
  <c r="G21" i="9" a="1"/>
  <c r="G21" i="9"/>
  <c r="G22" i="9" a="1"/>
  <c r="G22" i="9"/>
  <c r="G23" i="9" a="1"/>
  <c r="G23" i="9"/>
  <c r="G24" i="9" a="1"/>
  <c r="G24" i="9"/>
  <c r="G25" i="9" a="1"/>
  <c r="G25" i="9"/>
  <c r="G26" i="9" a="1"/>
  <c r="G26" i="9"/>
  <c r="G27" i="9" a="1"/>
  <c r="G27" i="9"/>
  <c r="G28" i="9" a="1"/>
  <c r="G28" i="9"/>
  <c r="G29" i="9" a="1"/>
  <c r="G29" i="9"/>
  <c r="G30" i="9" a="1"/>
  <c r="G30" i="9" s="1"/>
  <c r="G31" i="9" a="1"/>
  <c r="G31" i="9"/>
  <c r="G32" i="9" a="1"/>
  <c r="G32" i="9"/>
  <c r="G33" i="9" a="1"/>
  <c r="G33" i="9"/>
  <c r="G34" i="9" a="1"/>
  <c r="G34" i="9"/>
  <c r="G35" i="9" a="1"/>
  <c r="G35" i="9"/>
  <c r="G36" i="9" a="1"/>
  <c r="G36" i="9" s="1"/>
  <c r="G37" i="9" a="1"/>
  <c r="G37" i="9"/>
  <c r="G38" i="9" a="1"/>
  <c r="G38" i="9" s="1"/>
  <c r="G39" i="9" a="1"/>
  <c r="G39" i="9"/>
  <c r="G40" i="9" a="1"/>
  <c r="G40" i="9"/>
  <c r="G41" i="9" a="1"/>
  <c r="G41" i="9"/>
  <c r="G42" i="9" a="1"/>
  <c r="G42" i="9"/>
  <c r="G43" i="9" a="1"/>
  <c r="G43" i="9" s="1"/>
  <c r="G44" i="9" a="1"/>
  <c r="G44" i="9" s="1"/>
  <c r="G45" i="9" a="1"/>
  <c r="G45" i="9"/>
  <c r="G46" i="9" a="1"/>
  <c r="G46" i="9" s="1"/>
  <c r="G47" i="9" a="1"/>
  <c r="G47" i="9" s="1"/>
  <c r="G48" i="9" a="1"/>
  <c r="G48" i="9" s="1"/>
  <c r="G49" i="9" a="1"/>
  <c r="G49" i="9" s="1"/>
  <c r="G50" i="9" a="1"/>
  <c r="G50" i="9"/>
  <c r="G51" i="9" a="1"/>
  <c r="G51" i="9"/>
  <c r="G52" i="9" a="1"/>
  <c r="G52" i="9"/>
  <c r="G53" i="9" a="1"/>
  <c r="G53" i="9" s="1"/>
  <c r="G54" i="9" a="1"/>
  <c r="G54" i="9" s="1"/>
  <c r="G55" i="9" a="1"/>
  <c r="G55" i="9" s="1"/>
  <c r="G56" i="9" a="1"/>
  <c r="G56" i="9"/>
  <c r="G57" i="9" a="1"/>
  <c r="G57" i="9"/>
  <c r="G58" i="9" a="1"/>
  <c r="G58" i="9"/>
  <c r="G59" i="9" a="1"/>
  <c r="G59" i="9" s="1"/>
  <c r="G60" i="9" a="1"/>
  <c r="G60" i="9" s="1"/>
  <c r="G61" i="9" a="1"/>
  <c r="G61" i="9" s="1"/>
  <c r="G62" i="9" a="1"/>
  <c r="G62" i="9" s="1"/>
  <c r="G63" i="9" a="1"/>
  <c r="G63" i="9" s="1"/>
  <c r="G64" i="9" a="1"/>
  <c r="G64" i="9"/>
  <c r="G65" i="9" a="1"/>
  <c r="G65" i="9" s="1"/>
  <c r="G66" i="9" a="1"/>
  <c r="G66" i="9" s="1"/>
  <c r="G67" i="9" a="1"/>
  <c r="G67" i="9" s="1"/>
  <c r="G68" i="9" a="1"/>
  <c r="G68" i="9" s="1"/>
  <c r="G69" i="9" a="1"/>
  <c r="G69" i="9" s="1"/>
  <c r="G70" i="9" a="1"/>
  <c r="G70" i="9" s="1"/>
  <c r="G71" i="9" a="1"/>
  <c r="G71" i="9" s="1"/>
  <c r="G72" i="9" a="1"/>
  <c r="G72" i="9" s="1"/>
  <c r="G73" i="9" a="1"/>
  <c r="G73" i="9" s="1"/>
  <c r="G74" i="9" a="1"/>
  <c r="G74" i="9" s="1"/>
  <c r="G75" i="9" a="1"/>
  <c r="G75" i="9" s="1"/>
  <c r="G76" i="9" a="1"/>
  <c r="G76" i="9" s="1"/>
  <c r="G77" i="9" a="1"/>
  <c r="G77" i="9" s="1"/>
  <c r="G78" i="9" a="1"/>
  <c r="G78" i="9" s="1"/>
  <c r="G79" i="9" a="1"/>
  <c r="G79" i="9" s="1"/>
  <c r="G80" i="9" a="1"/>
  <c r="G80" i="9" s="1"/>
  <c r="G81" i="9" a="1"/>
  <c r="G81" i="9" s="1"/>
  <c r="G82" i="9" a="1"/>
  <c r="G82" i="9" s="1"/>
  <c r="G83" i="9" a="1"/>
  <c r="G83" i="9" s="1"/>
  <c r="G84" i="9" a="1"/>
  <c r="G84" i="9" s="1"/>
  <c r="G85" i="9" a="1"/>
  <c r="G85" i="9" s="1"/>
  <c r="G86" i="9" a="1"/>
  <c r="G86" i="9"/>
  <c r="G87" i="9" a="1"/>
  <c r="G87" i="9"/>
  <c r="G88" i="9" a="1"/>
  <c r="G88" i="9" s="1"/>
  <c r="G89" i="9" a="1"/>
  <c r="G89" i="9" s="1"/>
  <c r="G90" i="9" a="1"/>
  <c r="G90" i="9" s="1"/>
  <c r="G91" i="9" a="1"/>
  <c r="G91" i="9" s="1"/>
  <c r="G92" i="9" a="1"/>
  <c r="G92" i="9" s="1"/>
  <c r="G93" i="9" a="1"/>
  <c r="G93" i="9" s="1"/>
  <c r="G94" i="9" a="1"/>
  <c r="G94" i="9" s="1"/>
  <c r="G95" i="9" a="1"/>
  <c r="G95" i="9" s="1"/>
  <c r="G96" i="9" a="1"/>
  <c r="G96" i="9"/>
  <c r="G97" i="9" a="1"/>
  <c r="G97" i="9" s="1"/>
  <c r="G98" i="9" a="1"/>
  <c r="G98" i="9" s="1"/>
  <c r="G99" i="9" a="1"/>
  <c r="G99" i="9" s="1"/>
  <c r="G100" i="9" a="1"/>
  <c r="G100" i="9" s="1"/>
  <c r="G101" i="9" a="1"/>
  <c r="G101" i="9" s="1"/>
  <c r="G102" i="9" a="1"/>
  <c r="G102" i="9" s="1"/>
  <c r="G103" i="9" a="1"/>
  <c r="G103" i="9" s="1"/>
  <c r="G6" i="9" a="1"/>
  <c r="G6" i="9" s="1"/>
  <c r="G18" i="10"/>
  <c r="G16" i="10"/>
  <c r="E18" i="10"/>
  <c r="E16" i="10"/>
  <c r="F90" i="9" l="1"/>
  <c r="F54" i="9"/>
  <c r="F30" i="9"/>
  <c r="F101" i="9"/>
  <c r="F52" i="9"/>
  <c r="F87" i="9"/>
  <c r="F63" i="9"/>
  <c r="F62" i="9"/>
  <c r="F50" i="9"/>
  <c r="F61" i="9"/>
  <c r="F48" i="9"/>
  <c r="F36" i="9"/>
  <c r="F47" i="9"/>
  <c r="F94" i="9"/>
  <c r="F57" i="9"/>
  <c r="F92" i="9"/>
  <c r="F103" i="9"/>
  <c r="F17" i="9"/>
  <c r="F38" i="9"/>
  <c r="F97" i="9"/>
  <c r="F85" i="9"/>
  <c r="F73" i="9"/>
  <c r="F49" i="9"/>
  <c r="F60" i="9"/>
  <c r="F46" i="9"/>
  <c r="F68" i="9"/>
  <c r="F44" i="9"/>
  <c r="F43" i="9"/>
  <c r="F98" i="9"/>
  <c r="F74" i="9"/>
  <c r="F84" i="9"/>
  <c r="F95" i="9"/>
  <c r="F83" i="9"/>
  <c r="F71" i="9"/>
  <c r="F59" i="9"/>
  <c r="F82" i="9"/>
  <c r="F70" i="9"/>
  <c r="F93" i="9"/>
  <c r="F81" i="9"/>
  <c r="F69" i="9"/>
  <c r="F6" i="9"/>
  <c r="I16" i="10" s="1"/>
  <c r="F80" i="9"/>
  <c r="F91" i="9"/>
  <c r="F79" i="9"/>
  <c r="F67" i="9"/>
  <c r="F55" i="9"/>
  <c r="F102" i="9"/>
  <c r="F78" i="9"/>
  <c r="F66" i="9"/>
  <c r="F89" i="9"/>
  <c r="F77" i="9"/>
  <c r="F65" i="9"/>
  <c r="F53" i="9"/>
  <c r="F100" i="9"/>
  <c r="F76" i="9"/>
  <c r="F99" i="9"/>
  <c r="F75" i="9"/>
  <c r="I18" i="10"/>
  <c r="I21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<sst xmlns="http://schemas.openxmlformats.org/spreadsheetml/2006/main" count="330" uniqueCount="96">
  <si>
    <t>Provider Name:</t>
  </si>
  <si>
    <t>TOTAL BILLED:</t>
  </si>
  <si>
    <t>Provider's Certificate</t>
  </si>
  <si>
    <t>Date</t>
  </si>
  <si>
    <t>I hereby certify under penalty of perjury that the invoice above are correct and are proper charges for services furnished to the State of Washington DCYF.</t>
  </si>
  <si>
    <t>Provider's Authorized Signature/Name</t>
  </si>
  <si>
    <t>WASHINGTON STATE DEPARTMENT OF CHILDREN, YOUTH, AND FAMILIES</t>
  </si>
  <si>
    <t>Invoice Date:</t>
  </si>
  <si>
    <t>DCYF Approval</t>
  </si>
  <si>
    <t>I hereby certify that the above charges by the Provider are correct and approve payment.</t>
  </si>
  <si>
    <t>DCYF Authorized Signature</t>
  </si>
  <si>
    <t>Created by the Fiscal Integrity Unit</t>
  </si>
  <si>
    <t>Comments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</si>
  <si>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</si>
  <si>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</si>
  <si>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</si>
  <si>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</si>
  <si>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</si>
  <si>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</si>
  <si>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</si>
  <si>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</si>
  <si>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</si>
  <si>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</si>
  <si>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</si>
  <si>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</si>
  <si>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</si>
  <si>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 Payment</t>
  </si>
  <si>
    <t>Yes</t>
  </si>
  <si>
    <t>No</t>
  </si>
  <si>
    <t>Catchement Area:</t>
  </si>
  <si>
    <t>Allowed</t>
  </si>
  <si>
    <t>Billed</t>
  </si>
  <si>
    <t>Support Manager</t>
  </si>
  <si>
    <t>Case Aide</t>
  </si>
  <si>
    <t>CQI/PBC Managers</t>
  </si>
  <si>
    <t>Catchement</t>
  </si>
  <si>
    <t>North-East</t>
  </si>
  <si>
    <t>South-Central</t>
  </si>
  <si>
    <t>Pacific-Mountain</t>
  </si>
  <si>
    <t>South-East</t>
  </si>
  <si>
    <t>North-Central</t>
  </si>
  <si>
    <t>Central</t>
  </si>
  <si>
    <t>South-West</t>
  </si>
  <si>
    <t>Olympic</t>
  </si>
  <si>
    <t>North Tacoma-Pierce</t>
  </si>
  <si>
    <t>South Tacoma-Pierce</t>
  </si>
  <si>
    <t>Snohomish</t>
  </si>
  <si>
    <t>North-West</t>
  </si>
  <si>
    <t>North Seattle-King</t>
  </si>
  <si>
    <t>South Seattle-King</t>
  </si>
  <si>
    <t>Program Managers</t>
  </si>
  <si>
    <t>After Hours coverage</t>
  </si>
  <si>
    <t>Executive/Dir</t>
  </si>
  <si>
    <t>Administrative/data entry</t>
  </si>
  <si>
    <t>Log</t>
  </si>
  <si>
    <t>Name</t>
  </si>
  <si>
    <t>Position</t>
  </si>
  <si>
    <t>FAMLINK BILLING FORM (6/2024)</t>
  </si>
  <si>
    <t>* Complete Employee Log Tab</t>
  </si>
  <si>
    <t xml:space="preserve">Reference Values </t>
  </si>
  <si>
    <t xml:space="preserve">Estimated Portion of Service Population by Level </t>
  </si>
  <si>
    <r>
      <rPr>
        <b/>
        <sz val="14"/>
        <rFont val="Arial"/>
        <family val="2"/>
      </rPr>
      <t xml:space="preserve">Estimated Total Service Population by Catchment </t>
    </r>
    <r>
      <rPr>
        <sz val="14"/>
        <rFont val="Arial"/>
        <family val="2"/>
      </rPr>
      <t xml:space="preserve">
as of January 2024</t>
    </r>
  </si>
  <si>
    <t>Pacific Mountain</t>
  </si>
  <si>
    <t>Pierce-North</t>
  </si>
  <si>
    <t>Pierce-South</t>
  </si>
  <si>
    <t>King-North</t>
  </si>
  <si>
    <t>King-South</t>
  </si>
  <si>
    <t>Level 1</t>
  </si>
  <si>
    <t>Level 2</t>
  </si>
  <si>
    <t>Level 3</t>
  </si>
  <si>
    <t>Level 4</t>
  </si>
  <si>
    <t>Level 5</t>
  </si>
  <si>
    <t>Level 6</t>
  </si>
  <si>
    <t>Level 7</t>
  </si>
  <si>
    <t>FTE  Assumptions by Postion - at Full Operations*</t>
  </si>
  <si>
    <t>North-Central **</t>
  </si>
  <si>
    <t xml:space="preserve">Supervisor </t>
  </si>
  <si>
    <t>*Assumes 80% of Caregivers will access services and 30% of families will request case aides</t>
  </si>
  <si>
    <t>Access of support services</t>
  </si>
  <si>
    <t>Access of case aide</t>
  </si>
  <si>
    <t>** Some element manually adjusted</t>
  </si>
  <si>
    <t xml:space="preserve">Select Catchement </t>
  </si>
  <si>
    <t>Billed (Prorated)</t>
  </si>
  <si>
    <t>Month of Service:</t>
  </si>
  <si>
    <t>Month of Service</t>
  </si>
  <si>
    <t>Actual - Count</t>
  </si>
  <si>
    <t>Select MOS</t>
  </si>
  <si>
    <t>Max</t>
  </si>
  <si>
    <t>Rate SM</t>
  </si>
  <si>
    <t>Rate CA</t>
  </si>
  <si>
    <t>Full Month</t>
  </si>
  <si>
    <t>Select Position</t>
  </si>
  <si>
    <t>Days Employed in Month
(Select MOS On Billing Form Tab)</t>
  </si>
  <si>
    <t>FTE Billing Form</t>
  </si>
  <si>
    <t>Caregiver Supports FTE 003-003</t>
  </si>
  <si>
    <t>Caregiver Supports FTE form 003-003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</si>
</sst>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F800]dddd\,\ mmmm\ dd\,\ yyyy"/>
    <numFmt numFmtId="166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00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818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9" fontId="20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6" fillId="3" borderId="0" xfId="0" applyFont="1" applyFill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12" fillId="3" borderId="0" xfId="0" applyFont="1" applyFill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164" fontId="16" fillId="0" borderId="2" xfId="0" applyNumberFormat="1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5" fillId="3" borderId="4" xfId="3" applyFont="1" applyFill="1" applyBorder="1" applyAlignment="1">
      <alignment vertical="center" wrapText="1"/>
    </xf>
    <xf numFmtId="0" fontId="15" fillId="3" borderId="5" xfId="3" applyFont="1" applyFill="1" applyBorder="1" applyAlignment="1">
      <alignment vertical="center" wrapText="1"/>
    </xf>
    <xf numFmtId="0" fontId="15" fillId="3" borderId="0" xfId="3" applyFont="1" applyFill="1" applyBorder="1" applyAlignment="1">
      <alignment vertical="center" wrapText="1"/>
    </xf>
    <xf numFmtId="0" fontId="15" fillId="3" borderId="7" xfId="3" applyFont="1" applyFill="1" applyBorder="1" applyAlignment="1">
      <alignment vertical="center" wrapText="1"/>
    </xf>
    <xf numFmtId="0" fontId="15" fillId="3" borderId="9" xfId="3" applyFont="1" applyFill="1" applyBorder="1" applyAlignment="1">
      <alignment vertical="center" wrapText="1"/>
    </xf>
    <xf numFmtId="0" fontId="15" fillId="3" borderId="10" xfId="3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2" fillId="3" borderId="7" xfId="0" applyFont="1" applyFill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20" fillId="0" borderId="1" xfId="0" applyFont="1" applyBorder="1"/>
    <xf numFmtId="44" fontId="5" fillId="3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6" fillId="0" borderId="0" xfId="0" applyNumberFormat="1" applyFont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0" fillId="0" borderId="0" xfId="1" applyNumberFormat="1" applyFont="1" applyBorder="1" applyAlignment="1" applyProtection="1">
      <alignment horizontal="center" vertical="center"/>
      <protection locked="0"/>
    </xf>
    <xf numFmtId="4" fontId="4" fillId="0" borderId="0" xfId="1" applyNumberFormat="1" applyFont="1" applyBorder="1" applyAlignment="1" applyProtection="1">
      <alignment horizontal="right" vertical="center"/>
      <protection locked="0"/>
    </xf>
    <xf numFmtId="165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44" fontId="0" fillId="0" borderId="2" xfId="2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vertical="center"/>
    </xf>
    <xf numFmtId="4" fontId="0" fillId="0" borderId="0" xfId="1" applyNumberFormat="1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64" fontId="16" fillId="0" borderId="0" xfId="0" applyNumberFormat="1" applyFont="1" applyAlignment="1" applyProtection="1">
      <alignment horizontal="center" vertical="center"/>
      <protection locked="0"/>
    </xf>
    <xf numFmtId="0" fontId="24" fillId="5" borderId="0" xfId="4" applyFont="1" applyFill="1" applyAlignment="1">
      <alignment horizontal="center" wrapText="1"/>
    </xf>
    <xf numFmtId="0" fontId="23" fillId="0" borderId="0" xfId="4" applyAlignment="1">
      <alignment horizontal="center"/>
    </xf>
    <xf numFmtId="0" fontId="23" fillId="0" borderId="0" xfId="4"/>
    <xf numFmtId="9" fontId="23" fillId="0" borderId="0" xfId="4" applyNumberFormat="1"/>
    <xf numFmtId="0" fontId="20" fillId="0" borderId="0" xfId="4" applyFont="1"/>
    <xf numFmtId="10" fontId="20" fillId="6" borderId="0" xfId="5" applyNumberFormat="1" applyFont="1" applyFill="1" applyAlignment="1">
      <alignment horizontal="center"/>
    </xf>
    <xf numFmtId="10" fontId="0" fillId="6" borderId="0" xfId="5" applyNumberFormat="1" applyFont="1" applyFill="1" applyAlignment="1">
      <alignment horizontal="center"/>
    </xf>
    <xf numFmtId="10" fontId="0" fillId="7" borderId="0" xfId="5" applyNumberFormat="1" applyFont="1" applyFill="1" applyAlignment="1">
      <alignment horizontal="center"/>
    </xf>
    <xf numFmtId="10" fontId="20" fillId="7" borderId="0" xfId="5" applyNumberFormat="1" applyFont="1" applyFill="1" applyAlignment="1">
      <alignment horizontal="center"/>
    </xf>
    <xf numFmtId="10" fontId="0" fillId="8" borderId="0" xfId="5" applyNumberFormat="1" applyFont="1" applyFill="1" applyAlignment="1">
      <alignment horizontal="center"/>
    </xf>
    <xf numFmtId="0" fontId="1" fillId="9" borderId="21" xfId="6" applyFill="1" applyBorder="1"/>
    <xf numFmtId="1" fontId="23" fillId="0" borderId="0" xfId="4" applyNumberFormat="1" applyAlignment="1">
      <alignment horizontal="center"/>
    </xf>
    <xf numFmtId="9" fontId="0" fillId="0" borderId="0" xfId="5" applyFont="1" applyAlignment="1">
      <alignment horizontal="center"/>
    </xf>
    <xf numFmtId="0" fontId="23" fillId="0" borderId="25" xfId="4" applyBorder="1"/>
    <xf numFmtId="10" fontId="20" fillId="6" borderId="0" xfId="5" applyNumberFormat="1" applyFont="1" applyFill="1" applyBorder="1" applyAlignment="1">
      <alignment horizontal="center"/>
    </xf>
    <xf numFmtId="10" fontId="0" fillId="6" borderId="0" xfId="5" applyNumberFormat="1" applyFont="1" applyFill="1" applyBorder="1" applyAlignment="1">
      <alignment horizontal="center"/>
    </xf>
    <xf numFmtId="10" fontId="0" fillId="7" borderId="0" xfId="5" applyNumberFormat="1" applyFont="1" applyFill="1" applyBorder="1" applyAlignment="1">
      <alignment horizontal="center"/>
    </xf>
    <xf numFmtId="10" fontId="20" fillId="7" borderId="0" xfId="5" applyNumberFormat="1" applyFont="1" applyFill="1" applyBorder="1" applyAlignment="1">
      <alignment horizontal="center"/>
    </xf>
    <xf numFmtId="10" fontId="0" fillId="8" borderId="0" xfId="5" applyNumberFormat="1" applyFont="1" applyFill="1" applyBorder="1" applyAlignment="1">
      <alignment horizontal="center"/>
    </xf>
    <xf numFmtId="0" fontId="1" fillId="9" borderId="21" xfId="6" applyFill="1" applyBorder="1" applyAlignment="1">
      <alignment horizontal="center"/>
    </xf>
    <xf numFmtId="0" fontId="1" fillId="9" borderId="26" xfId="6" applyFill="1" applyBorder="1" applyAlignment="1">
      <alignment horizontal="center"/>
    </xf>
    <xf numFmtId="0" fontId="20" fillId="0" borderId="25" xfId="4" applyFont="1" applyBorder="1" applyAlignment="1">
      <alignment wrapText="1"/>
    </xf>
    <xf numFmtId="1" fontId="23" fillId="0" borderId="15" xfId="4" applyNumberFormat="1" applyBorder="1" applyAlignment="1">
      <alignment horizontal="center"/>
    </xf>
    <xf numFmtId="0" fontId="20" fillId="0" borderId="25" xfId="4" applyFont="1" applyBorder="1"/>
    <xf numFmtId="0" fontId="23" fillId="0" borderId="15" xfId="4" applyBorder="1" applyAlignment="1">
      <alignment horizontal="center"/>
    </xf>
    <xf numFmtId="0" fontId="23" fillId="0" borderId="15" xfId="4" applyBorder="1"/>
    <xf numFmtId="0" fontId="23" fillId="0" borderId="27" xfId="4" applyBorder="1"/>
    <xf numFmtId="0" fontId="23" fillId="0" borderId="28" xfId="4" applyBorder="1"/>
    <xf numFmtId="0" fontId="23" fillId="0" borderId="29" xfId="4" applyBorder="1"/>
    <xf numFmtId="0" fontId="16" fillId="0" borderId="2" xfId="0" applyFont="1" applyBorder="1" applyAlignment="1" applyProtection="1">
      <alignment horizontal="center" vertical="center"/>
      <protection locked="0"/>
    </xf>
    <xf numFmtId="2" fontId="23" fillId="0" borderId="0" xfId="4" applyNumberFormat="1" applyAlignment="1">
      <alignment horizontal="center"/>
    </xf>
    <xf numFmtId="2" fontId="23" fillId="0" borderId="15" xfId="4" applyNumberForma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43" fontId="0" fillId="0" borderId="0" xfId="0" applyNumberFormat="1" applyAlignment="1">
      <alignment vertical="center"/>
    </xf>
    <xf numFmtId="43" fontId="2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right" vertical="center"/>
    </xf>
    <xf numFmtId="43" fontId="4" fillId="4" borderId="2" xfId="0" applyNumberFormat="1" applyFont="1" applyFill="1" applyBorder="1" applyAlignment="1">
      <alignment horizontal="center" vertical="center" wrapText="1"/>
    </xf>
    <xf numFmtId="43" fontId="0" fillId="0" borderId="2" xfId="0" applyNumberFormat="1" applyBorder="1" applyAlignment="1" applyProtection="1">
      <alignment horizontal="center" vertical="center" wrapText="1"/>
      <protection locked="0"/>
    </xf>
    <xf numFmtId="1" fontId="2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44" fontId="5" fillId="3" borderId="0" xfId="2" applyFont="1" applyFill="1" applyBorder="1" applyAlignment="1">
      <alignment horizontal="center" vertical="center"/>
    </xf>
    <xf numFmtId="164" fontId="16" fillId="0" borderId="16" xfId="0" applyNumberFormat="1" applyFont="1" applyBorder="1" applyAlignment="1" applyProtection="1">
      <alignment horizontal="center" vertical="center"/>
      <protection locked="0"/>
    </xf>
    <xf numFmtId="164" fontId="16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4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64" fontId="17" fillId="2" borderId="0" xfId="0" applyNumberFormat="1" applyFont="1" applyFill="1" applyAlignment="1" applyProtection="1">
      <alignment horizontal="center" vertical="center"/>
      <protection locked="0"/>
    </xf>
    <xf numFmtId="164" fontId="17" fillId="2" borderId="7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4" fillId="5" borderId="0" xfId="4" applyFont="1" applyFill="1" applyAlignment="1">
      <alignment horizontal="center" wrapText="1"/>
    </xf>
    <xf numFmtId="0" fontId="23" fillId="0" borderId="0" xfId="4" applyAlignment="1">
      <alignment horizontal="center"/>
    </xf>
    <xf numFmtId="0" fontId="20" fillId="0" borderId="0" xfId="4" applyFont="1" applyAlignment="1">
      <alignment horizontal="center" wrapText="1"/>
    </xf>
    <xf numFmtId="0" fontId="25" fillId="0" borderId="0" xfId="4" applyFont="1" applyAlignment="1">
      <alignment horizontal="center" vertical="center" wrapText="1"/>
    </xf>
    <xf numFmtId="0" fontId="27" fillId="0" borderId="22" xfId="4" applyFont="1" applyBorder="1" applyAlignment="1">
      <alignment horizontal="center"/>
    </xf>
    <xf numFmtId="0" fontId="27" fillId="0" borderId="23" xfId="4" applyFont="1" applyBorder="1" applyAlignment="1">
      <alignment horizontal="center"/>
    </xf>
    <xf numFmtId="0" fontId="27" fillId="0" borderId="24" xfId="4" applyFont="1" applyBorder="1" applyAlignment="1">
      <alignment horizontal="center"/>
    </xf>
  </cellXfs>
  <cellStyles count="7">
    <cellStyle name="Comma" xfId="1" builtinId="3"/>
    <cellStyle name="Currency" xfId="2" builtinId="4"/>
    <cellStyle name="Hyperlink" xfId="3" builtinId="8"/>
    <cellStyle name="Normal" xfId="0" builtinId="0"/>
    <cellStyle name="Normal 19" xfId="6" xr:uid="{0F9D3CB7-DC8A-4B98-ADB3-CC4C84E70ED1}"/>
    <cellStyle name="Normal 2" xfId="4" xr:uid="{CD573BAC-57C4-410A-98C4-1BB42A2F92E3}"/>
    <cellStyle name="Percent 2" xfId="5" xr:uid="{6266903A-2431-4D94-A9CB-54A22D0E28D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linsider.ssv.wa.lcl/Users/john.rich/Downloads/Import%20Templat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lidation"/>
      <sheetName val="ImportData"/>
      <sheetName val="Parameters"/>
    </sheetNames>
    <sheetDataSet>
      <sheetData sheetId="0"/>
      <sheetData sheetId="1">
        <row r="2">
          <cell r="A2" t="str">
            <v>ML</v>
          </cell>
          <cell r="C2" t="str">
            <v>FD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B4B6-B72B-4C04-81AB-2E9464B9A233}">
  <sheetPr>
    <pageSetUpPr fitToPage="1"/>
  </sheetPr>
  <dimension ref="B1:O51"/>
  <sheetViews>
    <sheetView showGridLines="0" tabSelected="1" zoomScale="140" zoomScaleNormal="140" workbookViewId="0">
      <selection activeCell="N25" sqref="N25"/>
    </sheetView>
  </sheetViews>
  <sheetFormatPr defaultColWidth="8.7109375" defaultRowHeight="15" x14ac:dyDescent="0.25"/>
  <cols>
    <col min="1" max="1" width="3.42578125" style="1" customWidth="1"/>
    <col min="2" max="2" width="3.28515625" style="1" customWidth="1"/>
    <col min="3" max="3" width="25.140625" style="1" customWidth="1"/>
    <col min="4" max="4" width="2.28515625" style="1" customWidth="1"/>
    <col min="5" max="5" width="24.7109375" style="1" customWidth="1"/>
    <col min="6" max="6" width="1.42578125" style="1" customWidth="1"/>
    <col min="7" max="7" width="24.7109375" style="1" customWidth="1"/>
    <col min="8" max="8" width="1.42578125" style="1" customWidth="1"/>
    <col min="9" max="9" width="14.7109375" style="1" customWidth="1"/>
    <col min="10" max="10" width="12.85546875" style="1" customWidth="1"/>
    <col min="11" max="11" width="8.7109375" style="1"/>
    <col min="12" max="12" width="5" style="1" customWidth="1"/>
    <col min="13" max="13" width="3.28515625" style="1" customWidth="1"/>
    <col min="14" max="16384" width="8.7109375" style="1"/>
  </cols>
  <sheetData>
    <row r="1" spans="2:15" x14ac:dyDescent="0.25">
      <c r="C1" s="145" t="s">
        <v>6</v>
      </c>
      <c r="D1" s="145"/>
      <c r="E1" s="145"/>
      <c r="F1" s="145"/>
      <c r="G1" s="145"/>
      <c r="H1" s="145"/>
      <c r="I1" s="145"/>
      <c r="J1" s="145"/>
      <c r="K1" s="145"/>
      <c r="L1" s="145"/>
      <c r="M1" s="13"/>
      <c r="N1" s="13"/>
      <c r="O1" s="13"/>
    </row>
    <row r="2" spans="2:15" ht="18.75" x14ac:dyDescent="0.25">
      <c r="C2" s="146" t="s">
        <v>93</v>
      </c>
      <c r="D2" s="146"/>
      <c r="E2" s="146"/>
      <c r="F2" s="146"/>
      <c r="G2" s="146"/>
      <c r="H2" s="146"/>
      <c r="I2" s="146"/>
      <c r="J2" s="146"/>
      <c r="K2" s="146"/>
      <c r="L2" s="146"/>
    </row>
    <row r="3" spans="2:15" ht="3.6" customHeight="1" x14ac:dyDescent="0.25">
      <c r="C3" s="147"/>
      <c r="D3" s="147"/>
      <c r="E3" s="147"/>
      <c r="F3" s="147"/>
      <c r="G3" s="147"/>
      <c r="H3" s="147"/>
      <c r="I3" s="147"/>
      <c r="J3" s="6"/>
      <c r="K3" s="6"/>
    </row>
    <row r="4" spans="2:15" x14ac:dyDescent="0.25"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15" ht="15.6" customHeight="1" x14ac:dyDescent="0.25">
      <c r="C5" s="8" t="s">
        <v>7</v>
      </c>
      <c r="D5" s="9"/>
      <c r="E5" s="45"/>
      <c r="F5" s="95"/>
      <c r="G5" s="8" t="s">
        <v>83</v>
      </c>
      <c r="H5" s="95"/>
      <c r="I5" s="143" t="s">
        <v>13</v>
      </c>
      <c r="J5" s="144"/>
    </row>
    <row r="6" spans="2:15" ht="6" customHeight="1" x14ac:dyDescent="0.25">
      <c r="C6" s="7"/>
      <c r="D6" s="10"/>
      <c r="E6" s="3"/>
      <c r="F6" s="3"/>
      <c r="G6" s="8"/>
      <c r="H6" s="3"/>
      <c r="I6" s="3"/>
    </row>
    <row r="7" spans="2:15" x14ac:dyDescent="0.25">
      <c r="C7" s="8" t="s">
        <v>0</v>
      </c>
      <c r="D7" s="9"/>
      <c r="E7" s="149"/>
      <c r="F7" s="150"/>
      <c r="G7" s="150"/>
      <c r="H7" s="150"/>
      <c r="I7" s="150"/>
      <c r="J7" s="151"/>
      <c r="K7" s="74"/>
    </row>
    <row r="8" spans="2:15" ht="6" customHeight="1" x14ac:dyDescent="0.25">
      <c r="C8" s="7"/>
      <c r="D8" s="10"/>
      <c r="E8" s="3"/>
      <c r="F8" s="3"/>
      <c r="G8" s="3"/>
      <c r="H8" s="3"/>
      <c r="I8" s="3"/>
    </row>
    <row r="9" spans="2:15" ht="5.45" customHeight="1" x14ac:dyDescent="0.25">
      <c r="B9" s="21"/>
      <c r="C9" s="16"/>
      <c r="D9" s="16"/>
      <c r="E9" s="16"/>
      <c r="F9" s="16"/>
      <c r="G9" s="16"/>
      <c r="H9" s="16"/>
      <c r="I9" s="62"/>
      <c r="J9" s="64"/>
      <c r="K9" s="64"/>
      <c r="L9" s="65"/>
    </row>
    <row r="10" spans="2:15" ht="3.95" customHeight="1" x14ac:dyDescent="0.25">
      <c r="B10" s="22"/>
      <c r="C10" s="14"/>
      <c r="D10" s="11"/>
      <c r="E10" s="24"/>
      <c r="F10" s="24"/>
      <c r="G10" s="24"/>
      <c r="H10" s="24"/>
      <c r="I10" s="29"/>
      <c r="J10" s="66"/>
      <c r="K10" s="66"/>
      <c r="L10" s="67"/>
    </row>
    <row r="11" spans="2:15" x14ac:dyDescent="0.25">
      <c r="B11" s="22"/>
      <c r="C11" s="141" t="s">
        <v>58</v>
      </c>
      <c r="D11" s="141"/>
      <c r="E11" s="141"/>
      <c r="F11" s="76"/>
      <c r="G11" s="141" t="s">
        <v>29</v>
      </c>
      <c r="H11" s="141"/>
      <c r="I11" s="141"/>
      <c r="J11" s="142" t="s">
        <v>13</v>
      </c>
      <c r="K11" s="142"/>
      <c r="L11" s="71"/>
    </row>
    <row r="12" spans="2:15" ht="7.5" customHeight="1" x14ac:dyDescent="0.25">
      <c r="B12" s="23"/>
      <c r="C12" s="19"/>
      <c r="D12" s="19"/>
      <c r="E12" s="20"/>
      <c r="F12" s="20"/>
      <c r="G12" s="20"/>
      <c r="H12" s="20"/>
      <c r="I12" s="63"/>
      <c r="J12" s="68"/>
      <c r="K12" s="68"/>
      <c r="L12" s="69"/>
    </row>
    <row r="13" spans="2:15" ht="8.25" customHeight="1" x14ac:dyDescent="0.25">
      <c r="C13" s="2"/>
      <c r="D13" s="2"/>
      <c r="L13" s="58"/>
    </row>
    <row r="14" spans="2:15" ht="16.5" customHeight="1" x14ac:dyDescent="0.25">
      <c r="C14" s="25"/>
      <c r="D14" s="25"/>
      <c r="E14" s="73" t="s">
        <v>30</v>
      </c>
      <c r="F14" s="73"/>
      <c r="G14" s="73" t="s">
        <v>85</v>
      </c>
      <c r="H14" s="73"/>
      <c r="I14" s="153" t="s">
        <v>82</v>
      </c>
      <c r="J14" s="153"/>
      <c r="L14" s="70"/>
    </row>
    <row r="15" spans="2:15" ht="8.25" customHeight="1" x14ac:dyDescent="0.25">
      <c r="C15" s="2"/>
      <c r="D15" s="2"/>
      <c r="L15" s="60"/>
    </row>
    <row r="16" spans="2:15" ht="17.45" customHeight="1" x14ac:dyDescent="0.25">
      <c r="C16" s="72" t="s">
        <v>32</v>
      </c>
      <c r="D16" s="2"/>
      <c r="E16" s="125" t="str">
        <f>VLOOKUP(J11,Sheet4!A:B,2,0)</f>
        <v xml:space="preserve">Select Catchement </v>
      </c>
      <c r="F16" s="78"/>
      <c r="G16" s="125">
        <f>COUNTIFS('Employee Log'!A:E,C16)</f>
        <v>0</v>
      </c>
      <c r="H16" s="78"/>
      <c r="I16" s="154">
        <f>SUMIFS('Employee Log'!F:F,'Employee Log'!E:E,C16)</f>
        <v>0</v>
      </c>
      <c r="J16" s="155"/>
      <c r="L16" s="59"/>
    </row>
    <row r="17" spans="2:14" ht="3" customHeight="1" x14ac:dyDescent="0.25">
      <c r="C17" s="72"/>
      <c r="D17" s="2"/>
      <c r="E17" s="5"/>
      <c r="F17" s="5"/>
      <c r="G17" s="5"/>
      <c r="H17" s="5"/>
      <c r="L17" s="59"/>
    </row>
    <row r="18" spans="2:14" ht="17.100000000000001" customHeight="1" x14ac:dyDescent="0.25">
      <c r="C18" s="72" t="s">
        <v>33</v>
      </c>
      <c r="D18" s="2"/>
      <c r="E18" s="125" t="str">
        <f>VLOOKUP(J11,Sheet4!A:C,3,0)</f>
        <v xml:space="preserve">Select Catchement </v>
      </c>
      <c r="F18" s="78"/>
      <c r="G18" s="125">
        <f>COUNTIFS('Employee Log'!A:E,C18)</f>
        <v>0</v>
      </c>
      <c r="H18" s="78"/>
      <c r="I18" s="154">
        <f>SUMIFS('Employee Log'!F:F,'Employee Log'!E:E,C18)</f>
        <v>0</v>
      </c>
      <c r="J18" s="155"/>
      <c r="L18" s="59"/>
    </row>
    <row r="19" spans="2:14" ht="3.6" customHeight="1" x14ac:dyDescent="0.25">
      <c r="C19" s="72"/>
      <c r="D19" s="2"/>
      <c r="E19" s="7"/>
      <c r="F19" s="7"/>
      <c r="G19" s="7"/>
      <c r="H19" s="7"/>
      <c r="L19" s="59"/>
    </row>
    <row r="20" spans="2:14" ht="6.75" customHeight="1" x14ac:dyDescent="0.25">
      <c r="C20" s="72"/>
      <c r="D20" s="2"/>
      <c r="E20" s="78"/>
      <c r="F20" s="78"/>
      <c r="G20" s="78"/>
      <c r="H20" s="78"/>
      <c r="I20" s="79"/>
      <c r="J20" s="79"/>
      <c r="L20" s="59"/>
    </row>
    <row r="21" spans="2:14" ht="17.25" x14ac:dyDescent="0.25">
      <c r="E21" s="148" t="s">
        <v>1</v>
      </c>
      <c r="F21" s="148"/>
      <c r="G21" s="148"/>
      <c r="H21" s="93"/>
      <c r="I21" s="152">
        <f>SUM(I16,I18)</f>
        <v>0</v>
      </c>
      <c r="J21" s="152"/>
    </row>
    <row r="23" spans="2:14" ht="12" customHeight="1" x14ac:dyDescent="0.25">
      <c r="B23" s="30" t="s">
        <v>12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2:14" x14ac:dyDescent="0.25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4"/>
      <c r="M24" s="28"/>
      <c r="N24" s="28"/>
    </row>
    <row r="25" spans="2:14" x14ac:dyDescent="0.25"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4"/>
      <c r="M25" s="28"/>
      <c r="N25" s="28"/>
    </row>
    <row r="26" spans="2:14" x14ac:dyDescent="0.25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4"/>
      <c r="M26" s="28"/>
      <c r="N26" s="28"/>
    </row>
    <row r="27" spans="2:14" ht="9" customHeight="1" x14ac:dyDescent="0.25"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7"/>
    </row>
    <row r="29" spans="2:14" x14ac:dyDescent="0.25">
      <c r="B29" s="15"/>
      <c r="C29" s="34" t="s">
        <v>2</v>
      </c>
      <c r="D29" s="34"/>
      <c r="E29" s="34"/>
      <c r="F29" s="34"/>
      <c r="G29" s="34"/>
      <c r="H29" s="34"/>
      <c r="I29" s="34"/>
      <c r="J29" s="34"/>
      <c r="K29" s="34"/>
      <c r="L29" s="27"/>
    </row>
    <row r="30" spans="2:14" x14ac:dyDescent="0.25">
      <c r="B30" s="17"/>
      <c r="C30" s="4"/>
      <c r="D30" s="4"/>
      <c r="E30" s="4"/>
      <c r="F30" s="4"/>
      <c r="G30" s="4"/>
      <c r="H30" s="4"/>
      <c r="I30" s="4"/>
      <c r="J30" s="4"/>
      <c r="K30" s="4"/>
      <c r="L30" s="35"/>
    </row>
    <row r="31" spans="2:14" ht="14.45" customHeight="1" x14ac:dyDescent="0.25">
      <c r="B31" s="17"/>
      <c r="C31" s="168" t="s">
        <v>4</v>
      </c>
      <c r="D31" s="168"/>
      <c r="E31" s="168"/>
      <c r="F31" s="168"/>
      <c r="G31" s="168"/>
      <c r="H31" s="168"/>
      <c r="I31" s="168"/>
      <c r="J31" s="168"/>
      <c r="K31" s="12"/>
      <c r="L31" s="35"/>
    </row>
    <row r="32" spans="2:14" x14ac:dyDescent="0.25">
      <c r="B32" s="17"/>
      <c r="C32" s="168"/>
      <c r="D32" s="168"/>
      <c r="E32" s="168"/>
      <c r="F32" s="168"/>
      <c r="G32" s="168"/>
      <c r="H32" s="168"/>
      <c r="I32" s="168"/>
      <c r="J32" s="168"/>
      <c r="K32" s="12"/>
      <c r="L32" s="35"/>
    </row>
    <row r="33" spans="2:14" x14ac:dyDescent="0.25">
      <c r="B33" s="17"/>
      <c r="C33" s="156"/>
      <c r="D33" s="156"/>
      <c r="E33" s="156"/>
      <c r="F33" s="156"/>
      <c r="G33" s="156"/>
      <c r="H33" s="92"/>
      <c r="I33" s="12"/>
      <c r="J33" s="12"/>
      <c r="K33" s="12"/>
      <c r="L33" s="35"/>
    </row>
    <row r="34" spans="2:14" x14ac:dyDescent="0.25">
      <c r="B34" s="17"/>
      <c r="C34" s="156"/>
      <c r="D34" s="156"/>
      <c r="E34" s="156"/>
      <c r="F34" s="156"/>
      <c r="G34" s="156"/>
      <c r="H34" s="92"/>
      <c r="I34" s="4"/>
      <c r="J34" s="158"/>
      <c r="K34" s="158"/>
      <c r="L34" s="159"/>
    </row>
    <row r="35" spans="2:14" x14ac:dyDescent="0.25">
      <c r="B35" s="17"/>
      <c r="C35" s="157"/>
      <c r="D35" s="157"/>
      <c r="E35" s="157"/>
      <c r="F35" s="157"/>
      <c r="G35" s="157"/>
      <c r="H35" s="92"/>
      <c r="J35" s="160"/>
      <c r="K35" s="160"/>
      <c r="L35" s="161"/>
    </row>
    <row r="36" spans="2:14" x14ac:dyDescent="0.25">
      <c r="B36" s="17"/>
      <c r="C36" s="169" t="s">
        <v>5</v>
      </c>
      <c r="D36" s="169"/>
      <c r="E36" s="169"/>
      <c r="F36" s="169"/>
      <c r="G36" s="169"/>
      <c r="H36" s="94"/>
      <c r="J36" s="33" t="s">
        <v>3</v>
      </c>
      <c r="K36" s="33"/>
      <c r="L36" s="35"/>
    </row>
    <row r="37" spans="2:14" x14ac:dyDescent="0.25">
      <c r="B37" s="18"/>
      <c r="C37" s="36"/>
      <c r="D37" s="36"/>
      <c r="E37" s="36"/>
      <c r="F37" s="36"/>
      <c r="G37" s="36"/>
      <c r="H37" s="36"/>
      <c r="I37" s="37"/>
      <c r="J37" s="38"/>
      <c r="K37" s="38"/>
      <c r="L37" s="39"/>
    </row>
    <row r="39" spans="2:14" x14ac:dyDescent="0.25">
      <c r="B39" s="46"/>
      <c r="C39" s="34" t="s">
        <v>8</v>
      </c>
      <c r="D39" s="34"/>
      <c r="E39" s="34"/>
      <c r="F39" s="34"/>
      <c r="G39" s="34"/>
      <c r="H39" s="34"/>
      <c r="I39" s="34"/>
      <c r="J39" s="34"/>
      <c r="K39" s="34"/>
      <c r="L39" s="47"/>
      <c r="M39" s="40"/>
      <c r="N39" s="40"/>
    </row>
    <row r="40" spans="2:14" x14ac:dyDescent="0.25">
      <c r="B40" s="48"/>
      <c r="C40" s="4"/>
      <c r="D40" s="4"/>
      <c r="E40" s="4"/>
      <c r="F40" s="4"/>
      <c r="G40" s="4"/>
      <c r="H40" s="4"/>
      <c r="I40" s="4"/>
      <c r="J40" s="4"/>
      <c r="K40" s="4"/>
      <c r="L40" s="49"/>
      <c r="M40" s="41"/>
      <c r="N40" s="41"/>
    </row>
    <row r="41" spans="2:14" ht="15" customHeight="1" x14ac:dyDescent="0.25">
      <c r="B41" s="48"/>
      <c r="C41" s="170" t="s">
        <v>9</v>
      </c>
      <c r="D41" s="170"/>
      <c r="E41" s="170"/>
      <c r="F41" s="170"/>
      <c r="G41" s="170"/>
      <c r="H41" s="170"/>
      <c r="I41" s="170"/>
      <c r="J41" s="170"/>
      <c r="K41" s="170"/>
      <c r="L41" s="171"/>
      <c r="M41" s="2"/>
      <c r="N41" s="2"/>
    </row>
    <row r="42" spans="2:14" x14ac:dyDescent="0.25">
      <c r="B42" s="48"/>
      <c r="C42" s="170"/>
      <c r="D42" s="170"/>
      <c r="E42" s="170"/>
      <c r="F42" s="170"/>
      <c r="G42" s="170"/>
      <c r="H42" s="170"/>
      <c r="I42" s="170"/>
      <c r="J42" s="170"/>
      <c r="K42" s="170"/>
      <c r="L42" s="171"/>
      <c r="M42" s="2"/>
      <c r="N42" s="2"/>
    </row>
    <row r="43" spans="2:14" x14ac:dyDescent="0.25">
      <c r="B43" s="48"/>
      <c r="C43" s="156"/>
      <c r="D43" s="156"/>
      <c r="E43" s="156"/>
      <c r="F43" s="156"/>
      <c r="G43" s="156"/>
      <c r="H43" s="92"/>
      <c r="I43" s="50"/>
      <c r="J43" s="50"/>
      <c r="K43" s="50"/>
      <c r="L43" s="51"/>
      <c r="M43" s="42"/>
      <c r="N43" s="43"/>
    </row>
    <row r="44" spans="2:14" x14ac:dyDescent="0.25">
      <c r="B44" s="48"/>
      <c r="C44" s="156"/>
      <c r="D44" s="156"/>
      <c r="E44" s="156"/>
      <c r="F44" s="156"/>
      <c r="G44" s="156"/>
      <c r="H44" s="92"/>
      <c r="I44" s="50"/>
      <c r="J44" s="158"/>
      <c r="K44" s="158"/>
      <c r="L44" s="159"/>
      <c r="M44" s="42"/>
    </row>
    <row r="45" spans="2:14" x14ac:dyDescent="0.25">
      <c r="B45" s="48"/>
      <c r="C45" s="157"/>
      <c r="D45" s="157"/>
      <c r="E45" s="157"/>
      <c r="F45" s="157"/>
      <c r="G45" s="157"/>
      <c r="H45" s="92"/>
      <c r="I45" s="50"/>
      <c r="J45" s="160"/>
      <c r="K45" s="160"/>
      <c r="L45" s="161"/>
      <c r="M45" s="42"/>
    </row>
    <row r="46" spans="2:14" x14ac:dyDescent="0.25">
      <c r="B46" s="48"/>
      <c r="C46" s="52" t="s">
        <v>10</v>
      </c>
      <c r="D46" s="52"/>
      <c r="E46" s="52"/>
      <c r="F46" s="52"/>
      <c r="G46" s="52"/>
      <c r="H46" s="52"/>
      <c r="I46" s="52"/>
      <c r="J46" s="33" t="s">
        <v>3</v>
      </c>
      <c r="K46" s="33"/>
      <c r="L46" s="53"/>
      <c r="M46" s="44"/>
    </row>
    <row r="47" spans="2:14" x14ac:dyDescent="0.25">
      <c r="B47" s="54"/>
      <c r="C47" s="36"/>
      <c r="D47" s="36"/>
      <c r="E47" s="36"/>
      <c r="F47" s="36"/>
      <c r="G47" s="36"/>
      <c r="H47" s="36"/>
      <c r="I47" s="36"/>
      <c r="J47" s="36"/>
      <c r="K47" s="36"/>
      <c r="L47" s="55"/>
      <c r="M47" s="3"/>
      <c r="N47" s="3"/>
    </row>
    <row r="49" spans="3:3" x14ac:dyDescent="0.25">
      <c r="C49" s="25" t="s">
        <v>57</v>
      </c>
    </row>
    <row r="50" spans="3:3" x14ac:dyDescent="0.25">
      <c r="C50" s="26" t="s">
        <v>11</v>
      </c>
    </row>
    <row r="51" spans="3:3" x14ac:dyDescent="0.25">
      <c r="C51" s="26" t="s">
        <v>94</v>
      </c>
    </row>
  </sheetData>
  <sheetProtection algorithmName="SHA-512" hashValue="90OvDICFlGcwlJC6udsPM+cZw4WPGfi7dKC6AzBVnwl1b1tQDaFS3COxDHnDN7CzBttpjj+B1zfTCOzn5nWq7g==" saltValue="DHXhQThcdsYs03skEnYlbQ==" spinCount="100000" sheet="1" objects="1" scenarios="1"/>
  <mergeCells count="22">
    <mergeCell ref="C43:G45"/>
    <mergeCell ref="J44:L45"/>
    <mergeCell ref="B24:L27"/>
    <mergeCell ref="C31:J32"/>
    <mergeCell ref="C33:G35"/>
    <mergeCell ref="J34:L35"/>
    <mergeCell ref="C36:G36"/>
    <mergeCell ref="C41:L42"/>
    <mergeCell ref="E21:G21"/>
    <mergeCell ref="I21:J21"/>
    <mergeCell ref="I14:J14"/>
    <mergeCell ref="I16:J16"/>
    <mergeCell ref="I18:J18"/>
    <mergeCell ref="G11:I11"/>
    <mergeCell ref="J11:K11"/>
    <mergeCell ref="C11:E11"/>
    <mergeCell ref="I5:J5"/>
    <mergeCell ref="C1:L1"/>
    <mergeCell ref="C2:L2"/>
    <mergeCell ref="C3:I3"/>
    <mergeCell ref="C4:L4"/>
    <mergeCell ref="E7:J7"/>
  </mergeCells>
  <printOptions horizontalCentered="1"/>
  <pageMargins left="0.45" right="0.45" top="0.5" bottom="0.5" header="0.3" footer="0.3"/>
  <pageSetup scale="91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6BA062-0EB6-4B3A-AB41-A384B46D1585}">
          <x14:formula1>
            <xm:f>Dropdown!$C$2:$C$16</xm:f>
          </x14:formula1>
          <xm:sqref>J11</xm:sqref>
        </x14:dataValidation>
        <x14:dataValidation type="list" allowBlank="1" showInputMessage="1" showErrorMessage="1" xr:uid="{EB3721E6-7363-4F28-84BA-E39B8EA5E8DB}">
          <x14:formula1>
            <xm:f>Dropdown!$A$2:$A$14</xm:f>
          </x14:formula1>
          <xm:sqref>I5:J5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36BB-5B54-4421-B64D-ABFA5AEFBC19}">
  <sheetPr>
    <pageSetUpPr fitToPage="1"/>
  </sheetPr>
  <dimension ref="A1:I104"/>
  <sheetViews>
    <sheetView showGridLines="0" workbookViewId="0">
      <pane ySplit="5" topLeftCell="A82" activePane="bottomLeft" state="frozen"/>
      <selection pane="bottomLeft" activeCell="A104" sqref="A104"/>
    </sheetView>
  </sheetViews>
  <sheetFormatPr defaultColWidth="8.7109375" defaultRowHeight="15" x14ac:dyDescent="0.25"/>
  <cols>
    <col min="1" max="1" width="37.140625" style="139" customWidth="1"/>
    <col min="2" max="2" width="34" style="1" customWidth="1"/>
    <col min="3" max="3" width="13.42578125" style="1" customWidth="1"/>
    <col min="4" max="4" width="13.85546875" style="91" customWidth="1"/>
    <col min="5" max="5" width="50.28515625" style="1" customWidth="1"/>
    <col min="6" max="6" width="32.42578125" style="1" customWidth="1"/>
    <col min="7" max="7" width="32.42578125" style="130" hidden="1" customWidth="1"/>
    <col min="8" max="8" width="32.42578125" style="90" hidden="1" customWidth="1"/>
    <col min="9" max="9" width="8.7109375" style="1" hidden="1" customWidth="1"/>
    <col min="10" max="16384" width="8.7109375" style="1"/>
  </cols>
  <sheetData>
    <row r="1" spans="1:9" ht="21" x14ac:dyDescent="0.25">
      <c r="A1" s="175" t="s">
        <v>54</v>
      </c>
      <c r="B1" s="175"/>
      <c r="C1" s="175"/>
      <c r="D1" s="175"/>
      <c r="E1" s="175"/>
      <c r="H1" s="1"/>
    </row>
    <row r="2" spans="1:9" ht="11.25" customHeight="1" x14ac:dyDescent="0.25">
      <c r="A2" s="135"/>
      <c r="B2" s="80"/>
      <c r="C2" s="80"/>
      <c r="D2" s="80"/>
      <c r="E2" s="80"/>
      <c r="F2" s="80"/>
      <c r="G2" s="131"/>
      <c r="H2" s="80"/>
    </row>
    <row r="3" spans="1:9" ht="7.5" customHeight="1" x14ac:dyDescent="0.25">
      <c r="A3" s="136"/>
      <c r="B3" s="176"/>
      <c r="C3" s="82"/>
      <c r="D3" s="83"/>
      <c r="E3" s="77"/>
      <c r="F3" s="81"/>
      <c r="G3" s="132"/>
      <c r="H3" s="81"/>
    </row>
    <row r="4" spans="1:9" ht="20.25" customHeight="1" x14ac:dyDescent="0.25">
      <c r="A4" s="136"/>
      <c r="B4" s="177"/>
      <c r="C4" s="82"/>
      <c r="D4" s="84"/>
      <c r="E4" s="77"/>
      <c r="F4" s="81"/>
      <c r="G4" s="132"/>
      <c r="H4" s="81"/>
    </row>
    <row r="5" spans="1:9" s="87" customFormat="1" ht="42.75" customHeight="1" x14ac:dyDescent="0.25">
      <c r="A5" s="137" t="s">
        <v>92</v>
      </c>
      <c r="B5" s="178" t="s">
        <v>55</v>
      </c>
      <c r="C5" s="179"/>
      <c r="D5" s="180"/>
      <c r="E5" s="86" t="s">
        <v>56</v>
      </c>
      <c r="F5" s="86" t="s">
        <v>31</v>
      </c>
      <c r="G5" s="133" t="s">
        <v>87</v>
      </c>
      <c r="H5" s="85" t="s">
        <v>90</v>
      </c>
    </row>
    <row r="6" spans="1:9" s="61" customFormat="1" ht="30.6" customHeight="1" x14ac:dyDescent="0.25">
      <c r="A6" s="138"/>
      <c r="B6" s="172"/>
      <c r="C6" s="173"/>
      <c r="D6" s="174"/>
      <c r="E6" s="89" t="s">
        <v>13</v>
      </c>
      <c r="F6" s="140" t="str">
        <f>IFERROR(ROUND(IF($H6="yes",$G6,($G6/30.42)*$A6),2),"Complete Log")</f>
        <v>Complete Log</v>
      </c>
      <c r="G6" s="134" t="str">
        <f t="array" ref="G6">INDEX(Index!$C:$C,MATCH(1,(Index!$A:$A='Billing Form'!$J$11)*(Index!$B:$B=$E6),0))</f>
        <v>Select Position</v>
      </c>
      <c r="H6" s="88" t="str" cm="1">
        <f t="array" ref="H6:I6">IF($A6=VLOOKUP('Billing Form'!$I$5:$J$5,Dropdown!$A:$B,2,0),"yes","no")</f>
        <v>no</v>
      </c>
      <c r="I6" s="61" t="e">
        <v>#N/A</v>
      </c>
    </row>
    <row r="7" spans="1:9" s="61" customFormat="1" ht="30.6" customHeight="1" x14ac:dyDescent="0.25">
      <c r="A7" s="138"/>
      <c r="B7" s="172"/>
      <c r="C7" s="173"/>
      <c r="D7" s="174"/>
      <c r="E7" s="89" t="s">
        <v>13</v>
      </c>
      <c r="F7" s="140" t="str">
        <f t="shared" ref="F7:F70" si="0">IFERROR(ROUND(IF($H7="yes",$G7,($G7/30.42)*$A7),2),"Complete Log")</f>
        <v>Complete Log</v>
      </c>
      <c r="G7" s="134" t="str">
        <f t="array" ref="G7">INDEX(Index!$C:$C,MATCH(1,(Index!$A:$A='Billing Form'!$J$11)*(Index!$B:$B=$E7),0))</f>
        <v>Select Position</v>
      </c>
      <c r="H7" s="88" t="str" cm="1">
        <f t="array" ref="H7:I7">IF($A7=VLOOKUP('Billing Form'!$I$5:$J$5,Dropdown!$A:$B,2,0),"yes","no")</f>
        <v>no</v>
      </c>
      <c r="I7" s="61" t="e">
        <v>#N/A</v>
      </c>
    </row>
    <row r="8" spans="1:9" s="61" customFormat="1" ht="30.6" customHeight="1" x14ac:dyDescent="0.25">
      <c r="A8" s="138"/>
      <c r="B8" s="172"/>
      <c r="C8" s="173"/>
      <c r="D8" s="174"/>
      <c r="E8" s="89" t="s">
        <v>13</v>
      </c>
      <c r="F8" s="140" t="str">
        <f t="shared" si="0"/>
        <v>Complete Log</v>
      </c>
      <c r="G8" s="134" t="str">
        <f t="array" ref="G8">INDEX(Index!$C:$C,MATCH(1,(Index!$A:$A='Billing Form'!$J$11)*(Index!$B:$B=$E8),0))</f>
        <v>Select Position</v>
      </c>
      <c r="H8" s="88" t="str" cm="1">
        <f t="array" ref="H8:I8">IF($A8=VLOOKUP('Billing Form'!$I$5:$J$5,Dropdown!$A:$B,2,0),"yes","no")</f>
        <v>no</v>
      </c>
      <c r="I8" s="61" t="e">
        <v>#N/A</v>
      </c>
    </row>
    <row r="9" spans="1:9" s="61" customFormat="1" ht="30.6" customHeight="1" x14ac:dyDescent="0.25">
      <c r="A9" s="138"/>
      <c r="B9" s="172"/>
      <c r="C9" s="173"/>
      <c r="D9" s="174"/>
      <c r="E9" s="89" t="s">
        <v>13</v>
      </c>
      <c r="F9" s="140" t="str">
        <f t="shared" si="0"/>
        <v>Complete Log</v>
      </c>
      <c r="G9" s="134" t="str">
        <f t="array" ref="G9">INDEX(Index!$C:$C,MATCH(1,(Index!$A:$A='Billing Form'!$J$11)*(Index!$B:$B=$E9),0))</f>
        <v>Select Position</v>
      </c>
      <c r="H9" s="88" t="str" cm="1">
        <f t="array" ref="H9:I9">IF($A9=VLOOKUP('Billing Form'!$I$5:$J$5,Dropdown!$A:$B,2,0),"yes","no")</f>
        <v>no</v>
      </c>
      <c r="I9" s="61" t="e">
        <v>#N/A</v>
      </c>
    </row>
    <row r="10" spans="1:9" s="61" customFormat="1" ht="30.6" customHeight="1" x14ac:dyDescent="0.25">
      <c r="A10" s="138"/>
      <c r="B10" s="172"/>
      <c r="C10" s="173"/>
      <c r="D10" s="174"/>
      <c r="E10" s="89" t="s">
        <v>13</v>
      </c>
      <c r="F10" s="140" t="str">
        <f t="shared" si="0"/>
        <v>Complete Log</v>
      </c>
      <c r="G10" s="134" t="str">
        <f t="array" ref="G10">INDEX(Index!$C:$C,MATCH(1,(Index!$A:$A='Billing Form'!$J$11)*(Index!$B:$B=$E10),0))</f>
        <v>Select Position</v>
      </c>
      <c r="H10" s="88" t="str" cm="1">
        <f t="array" ref="H10:I10">IF($A10=VLOOKUP('Billing Form'!$I$5:$J$5,Dropdown!$A:$B,2,0),"yes","no")</f>
        <v>no</v>
      </c>
      <c r="I10" s="61" t="e">
        <v>#N/A</v>
      </c>
    </row>
    <row r="11" spans="1:9" s="61" customFormat="1" ht="30.6" customHeight="1" x14ac:dyDescent="0.25">
      <c r="A11" s="138"/>
      <c r="B11" s="172"/>
      <c r="C11" s="173"/>
      <c r="D11" s="174"/>
      <c r="E11" s="89" t="s">
        <v>13</v>
      </c>
      <c r="F11" s="140" t="str">
        <f t="shared" si="0"/>
        <v>Complete Log</v>
      </c>
      <c r="G11" s="134" t="str">
        <f t="array" ref="G11">INDEX(Index!$C:$C,MATCH(1,(Index!$A:$A='Billing Form'!$J$11)*(Index!$B:$B=$E11),0))</f>
        <v>Select Position</v>
      </c>
      <c r="H11" s="88" t="str" cm="1">
        <f t="array" ref="H11:I11">IF($A11=VLOOKUP('Billing Form'!$I$5:$J$5,Dropdown!$A:$B,2,0),"yes","no")</f>
        <v>no</v>
      </c>
      <c r="I11" s="61" t="e">
        <v>#N/A</v>
      </c>
    </row>
    <row r="12" spans="1:9" s="61" customFormat="1" ht="30.6" customHeight="1" x14ac:dyDescent="0.25">
      <c r="A12" s="138"/>
      <c r="B12" s="172"/>
      <c r="C12" s="173"/>
      <c r="D12" s="174"/>
      <c r="E12" s="89" t="s">
        <v>13</v>
      </c>
      <c r="F12" s="140" t="str">
        <f t="shared" si="0"/>
        <v>Complete Log</v>
      </c>
      <c r="G12" s="134" t="str">
        <f t="array" ref="G12">INDEX(Index!$C:$C,MATCH(1,(Index!$A:$A='Billing Form'!$J$11)*(Index!$B:$B=$E12),0))</f>
        <v>Select Position</v>
      </c>
      <c r="H12" s="88" t="str" cm="1">
        <f t="array" ref="H12:I12">IF($A12=VLOOKUP('Billing Form'!$I$5:$J$5,Dropdown!$A:$B,2,0),"yes","no")</f>
        <v>no</v>
      </c>
      <c r="I12" s="61" t="e">
        <v>#N/A</v>
      </c>
    </row>
    <row r="13" spans="1:9" s="61" customFormat="1" ht="30.6" customHeight="1" x14ac:dyDescent="0.25">
      <c r="A13" s="138"/>
      <c r="B13" s="172"/>
      <c r="C13" s="173"/>
      <c r="D13" s="174"/>
      <c r="E13" s="89" t="s">
        <v>13</v>
      </c>
      <c r="F13" s="140" t="str">
        <f t="shared" si="0"/>
        <v>Complete Log</v>
      </c>
      <c r="G13" s="134" t="str">
        <f t="array" ref="G13">INDEX(Index!$C:$C,MATCH(1,(Index!$A:$A='Billing Form'!$J$11)*(Index!$B:$B=$E13),0))</f>
        <v>Select Position</v>
      </c>
      <c r="H13" s="88" t="str" cm="1">
        <f t="array" ref="H13:I13">IF($A13=VLOOKUP('Billing Form'!$I$5:$J$5,Dropdown!$A:$B,2,0),"yes","no")</f>
        <v>no</v>
      </c>
      <c r="I13" s="61" t="e">
        <v>#N/A</v>
      </c>
    </row>
    <row r="14" spans="1:9" s="61" customFormat="1" ht="30.6" customHeight="1" x14ac:dyDescent="0.25">
      <c r="A14" s="138"/>
      <c r="B14" s="172"/>
      <c r="C14" s="173"/>
      <c r="D14" s="174"/>
      <c r="E14" s="89" t="s">
        <v>13</v>
      </c>
      <c r="F14" s="140" t="str">
        <f t="shared" si="0"/>
        <v>Complete Log</v>
      </c>
      <c r="G14" s="134" t="str">
        <f t="array" ref="G14">INDEX(Index!$C:$C,MATCH(1,(Index!$A:$A='Billing Form'!$J$11)*(Index!$B:$B=$E14),0))</f>
        <v>Select Position</v>
      </c>
      <c r="H14" s="88" t="str" cm="1">
        <f t="array" ref="H14:I14">IF($A14=VLOOKUP('Billing Form'!$I$5:$J$5,Dropdown!$A:$B,2,0),"yes","no")</f>
        <v>no</v>
      </c>
      <c r="I14" s="61" t="e">
        <v>#N/A</v>
      </c>
    </row>
    <row r="15" spans="1:9" s="61" customFormat="1" ht="30.6" customHeight="1" x14ac:dyDescent="0.25">
      <c r="A15" s="138"/>
      <c r="B15" s="172"/>
      <c r="C15" s="173"/>
      <c r="D15" s="174"/>
      <c r="E15" s="89" t="s">
        <v>13</v>
      </c>
      <c r="F15" s="140" t="str">
        <f t="shared" si="0"/>
        <v>Complete Log</v>
      </c>
      <c r="G15" s="134" t="str">
        <f t="array" ref="G15">INDEX(Index!$C:$C,MATCH(1,(Index!$A:$A='Billing Form'!$J$11)*(Index!$B:$B=$E15),0))</f>
        <v>Select Position</v>
      </c>
      <c r="H15" s="88" t="str" cm="1">
        <f t="array" ref="H15:I15">IF($A15=VLOOKUP('Billing Form'!$I$5:$J$5,Dropdown!$A:$B,2,0),"yes","no")</f>
        <v>no</v>
      </c>
      <c r="I15" s="61" t="e">
        <v>#N/A</v>
      </c>
    </row>
    <row r="16" spans="1:9" s="61" customFormat="1" ht="30.6" customHeight="1" x14ac:dyDescent="0.25">
      <c r="A16" s="138"/>
      <c r="B16" s="172"/>
      <c r="C16" s="173"/>
      <c r="D16" s="174"/>
      <c r="E16" s="89" t="s">
        <v>13</v>
      </c>
      <c r="F16" s="140" t="str">
        <f t="shared" si="0"/>
        <v>Complete Log</v>
      </c>
      <c r="G16" s="134" t="str">
        <f t="array" ref="G16">INDEX(Index!$C:$C,MATCH(1,(Index!$A:$A='Billing Form'!$J$11)*(Index!$B:$B=$E16),0))</f>
        <v>Select Position</v>
      </c>
      <c r="H16" s="88" t="str" cm="1">
        <f t="array" ref="H16:I16">IF($A16=VLOOKUP('Billing Form'!$I$5:$J$5,Dropdown!$A:$B,2,0),"yes","no")</f>
        <v>no</v>
      </c>
      <c r="I16" s="61" t="e">
        <v>#N/A</v>
      </c>
    </row>
    <row r="17" spans="1:9" s="61" customFormat="1" ht="30.6" customHeight="1" x14ac:dyDescent="0.25">
      <c r="A17" s="138"/>
      <c r="B17" s="172"/>
      <c r="C17" s="173"/>
      <c r="D17" s="174"/>
      <c r="E17" s="89" t="s">
        <v>13</v>
      </c>
      <c r="F17" s="140" t="str">
        <f t="shared" si="0"/>
        <v>Complete Log</v>
      </c>
      <c r="G17" s="134" t="str">
        <f t="array" ref="G17">INDEX(Index!$C:$C,MATCH(1,(Index!$A:$A='Billing Form'!$J$11)*(Index!$B:$B=$E17),0))</f>
        <v>Select Position</v>
      </c>
      <c r="H17" s="88" t="str" cm="1">
        <f t="array" ref="H17:I17">IF($A17=VLOOKUP('Billing Form'!$I$5:$J$5,Dropdown!$A:$B,2,0),"yes","no")</f>
        <v>no</v>
      </c>
      <c r="I17" s="61" t="e">
        <v>#N/A</v>
      </c>
    </row>
    <row r="18" spans="1:9" s="61" customFormat="1" ht="30.6" customHeight="1" x14ac:dyDescent="0.25">
      <c r="A18" s="138"/>
      <c r="B18" s="172"/>
      <c r="C18" s="173"/>
      <c r="D18" s="174"/>
      <c r="E18" s="89" t="s">
        <v>13</v>
      </c>
      <c r="F18" s="140" t="str">
        <f t="shared" si="0"/>
        <v>Complete Log</v>
      </c>
      <c r="G18" s="134" t="str">
        <f t="array" ref="G18">INDEX(Index!$C:$C,MATCH(1,(Index!$A:$A='Billing Form'!$J$11)*(Index!$B:$B=$E18),0))</f>
        <v>Select Position</v>
      </c>
      <c r="H18" s="88" t="str" cm="1">
        <f t="array" ref="H18:I18">IF($A18=VLOOKUP('Billing Form'!$I$5:$J$5,Dropdown!$A:$B,2,0),"yes","no")</f>
        <v>no</v>
      </c>
      <c r="I18" s="61" t="e">
        <v>#N/A</v>
      </c>
    </row>
    <row r="19" spans="1:9" s="61" customFormat="1" ht="30.6" customHeight="1" x14ac:dyDescent="0.25">
      <c r="A19" s="138"/>
      <c r="B19" s="172"/>
      <c r="C19" s="173"/>
      <c r="D19" s="174"/>
      <c r="E19" s="89" t="s">
        <v>13</v>
      </c>
      <c r="F19" s="140" t="str">
        <f t="shared" si="0"/>
        <v>Complete Log</v>
      </c>
      <c r="G19" s="134" t="str">
        <f t="array" ref="G19">INDEX(Index!$C:$C,MATCH(1,(Index!$A:$A='Billing Form'!$J$11)*(Index!$B:$B=$E19),0))</f>
        <v>Select Position</v>
      </c>
      <c r="H19" s="88" t="str" cm="1">
        <f t="array" ref="H19:I19">IF($A19=VLOOKUP('Billing Form'!$I$5:$J$5,Dropdown!$A:$B,2,0),"yes","no")</f>
        <v>no</v>
      </c>
      <c r="I19" s="61" t="e">
        <v>#N/A</v>
      </c>
    </row>
    <row r="20" spans="1:9" s="61" customFormat="1" ht="30.6" customHeight="1" x14ac:dyDescent="0.25">
      <c r="A20" s="138"/>
      <c r="B20" s="172"/>
      <c r="C20" s="173"/>
      <c r="D20" s="174"/>
      <c r="E20" s="89" t="s">
        <v>13</v>
      </c>
      <c r="F20" s="140" t="str">
        <f t="shared" si="0"/>
        <v>Complete Log</v>
      </c>
      <c r="G20" s="134" t="str">
        <f t="array" ref="G20">INDEX(Index!$C:$C,MATCH(1,(Index!$A:$A='Billing Form'!$J$11)*(Index!$B:$B=$E20),0))</f>
        <v>Select Position</v>
      </c>
      <c r="H20" s="88" t="str" cm="1">
        <f t="array" ref="H20:I20">IF($A20=VLOOKUP('Billing Form'!$I$5:$J$5,Dropdown!$A:$B,2,0),"yes","no")</f>
        <v>no</v>
      </c>
      <c r="I20" s="61" t="e">
        <v>#N/A</v>
      </c>
    </row>
    <row r="21" spans="1:9" s="61" customFormat="1" ht="30.6" customHeight="1" x14ac:dyDescent="0.25">
      <c r="A21" s="138"/>
      <c r="B21" s="172"/>
      <c r="C21" s="173"/>
      <c r="D21" s="174"/>
      <c r="E21" s="89" t="s">
        <v>13</v>
      </c>
      <c r="F21" s="140" t="str">
        <f t="shared" si="0"/>
        <v>Complete Log</v>
      </c>
      <c r="G21" s="134" t="str">
        <f t="array" ref="G21">INDEX(Index!$C:$C,MATCH(1,(Index!$A:$A='Billing Form'!$J$11)*(Index!$B:$B=$E21),0))</f>
        <v>Select Position</v>
      </c>
      <c r="H21" s="88" t="str" cm="1">
        <f t="array" ref="H21:I21">IF($A21=VLOOKUP('Billing Form'!$I$5:$J$5,Dropdown!$A:$B,2,0),"yes","no")</f>
        <v>no</v>
      </c>
      <c r="I21" s="61" t="e">
        <v>#N/A</v>
      </c>
    </row>
    <row r="22" spans="1:9" s="61" customFormat="1" ht="30.6" customHeight="1" x14ac:dyDescent="0.25">
      <c r="A22" s="138"/>
      <c r="B22" s="172"/>
      <c r="C22" s="173"/>
      <c r="D22" s="174"/>
      <c r="E22" s="89" t="s">
        <v>13</v>
      </c>
      <c r="F22" s="140" t="str">
        <f t="shared" si="0"/>
        <v>Complete Log</v>
      </c>
      <c r="G22" s="134" t="str">
        <f t="array" ref="G22">INDEX(Index!$C:$C,MATCH(1,(Index!$A:$A='Billing Form'!$J$11)*(Index!$B:$B=$E22),0))</f>
        <v>Select Position</v>
      </c>
      <c r="H22" s="88" t="str" cm="1">
        <f t="array" ref="H22:I22">IF($A22=VLOOKUP('Billing Form'!$I$5:$J$5,Dropdown!$A:$B,2,0),"yes","no")</f>
        <v>no</v>
      </c>
      <c r="I22" s="61" t="e">
        <v>#N/A</v>
      </c>
    </row>
    <row r="23" spans="1:9" s="61" customFormat="1" ht="30.6" customHeight="1" x14ac:dyDescent="0.25">
      <c r="A23" s="138"/>
      <c r="B23" s="172"/>
      <c r="C23" s="173"/>
      <c r="D23" s="174"/>
      <c r="E23" s="89" t="s">
        <v>13</v>
      </c>
      <c r="F23" s="140" t="str">
        <f t="shared" si="0"/>
        <v>Complete Log</v>
      </c>
      <c r="G23" s="134" t="str">
        <f t="array" ref="G23">INDEX(Index!$C:$C,MATCH(1,(Index!$A:$A='Billing Form'!$J$11)*(Index!$B:$B=$E23),0))</f>
        <v>Select Position</v>
      </c>
      <c r="H23" s="88" t="str" cm="1">
        <f t="array" ref="H23:I23">IF($A23=VLOOKUP('Billing Form'!$I$5:$J$5,Dropdown!$A:$B,2,0),"yes","no")</f>
        <v>no</v>
      </c>
      <c r="I23" s="61" t="e">
        <v>#N/A</v>
      </c>
    </row>
    <row r="24" spans="1:9" s="61" customFormat="1" ht="30.6" customHeight="1" x14ac:dyDescent="0.25">
      <c r="A24" s="138"/>
      <c r="B24" s="172"/>
      <c r="C24" s="173"/>
      <c r="D24" s="174"/>
      <c r="E24" s="89" t="s">
        <v>13</v>
      </c>
      <c r="F24" s="140" t="str">
        <f t="shared" si="0"/>
        <v>Complete Log</v>
      </c>
      <c r="G24" s="134" t="str">
        <f t="array" ref="G24">INDEX(Index!$C:$C,MATCH(1,(Index!$A:$A='Billing Form'!$J$11)*(Index!$B:$B=$E24),0))</f>
        <v>Select Position</v>
      </c>
      <c r="H24" s="88" t="str" cm="1">
        <f t="array" ref="H24:I24">IF($A24=VLOOKUP('Billing Form'!$I$5:$J$5,Dropdown!$A:$B,2,0),"yes","no")</f>
        <v>no</v>
      </c>
      <c r="I24" s="61" t="e">
        <v>#N/A</v>
      </c>
    </row>
    <row r="25" spans="1:9" s="61" customFormat="1" ht="30.6" customHeight="1" x14ac:dyDescent="0.25">
      <c r="A25" s="138"/>
      <c r="B25" s="172"/>
      <c r="C25" s="173"/>
      <c r="D25" s="174"/>
      <c r="E25" s="89" t="s">
        <v>13</v>
      </c>
      <c r="F25" s="140" t="str">
        <f t="shared" si="0"/>
        <v>Complete Log</v>
      </c>
      <c r="G25" s="134" t="str">
        <f t="array" ref="G25">INDEX(Index!$C:$C,MATCH(1,(Index!$A:$A='Billing Form'!$J$11)*(Index!$B:$B=$E25),0))</f>
        <v>Select Position</v>
      </c>
      <c r="H25" s="88" t="str" cm="1">
        <f t="array" ref="H25:I25">IF($A25=VLOOKUP('Billing Form'!$I$5:$J$5,Dropdown!$A:$B,2,0),"yes","no")</f>
        <v>no</v>
      </c>
      <c r="I25" s="61" t="e">
        <v>#N/A</v>
      </c>
    </row>
    <row r="26" spans="1:9" s="61" customFormat="1" ht="30.6" customHeight="1" x14ac:dyDescent="0.25">
      <c r="A26" s="138"/>
      <c r="B26" s="172"/>
      <c r="C26" s="173"/>
      <c r="D26" s="174"/>
      <c r="E26" s="89" t="s">
        <v>13</v>
      </c>
      <c r="F26" s="140" t="str">
        <f t="shared" si="0"/>
        <v>Complete Log</v>
      </c>
      <c r="G26" s="134" t="str">
        <f t="array" ref="G26">INDEX(Index!$C:$C,MATCH(1,(Index!$A:$A='Billing Form'!$J$11)*(Index!$B:$B=$E26),0))</f>
        <v>Select Position</v>
      </c>
      <c r="H26" s="88" t="str" cm="1">
        <f t="array" ref="H26:I26">IF($A26=VLOOKUP('Billing Form'!$I$5:$J$5,Dropdown!$A:$B,2,0),"yes","no")</f>
        <v>no</v>
      </c>
      <c r="I26" s="61" t="e">
        <v>#N/A</v>
      </c>
    </row>
    <row r="27" spans="1:9" s="61" customFormat="1" ht="30.6" customHeight="1" x14ac:dyDescent="0.25">
      <c r="A27" s="138"/>
      <c r="B27" s="172"/>
      <c r="C27" s="173"/>
      <c r="D27" s="174"/>
      <c r="E27" s="89" t="s">
        <v>13</v>
      </c>
      <c r="F27" s="140" t="str">
        <f t="shared" si="0"/>
        <v>Complete Log</v>
      </c>
      <c r="G27" s="134" t="str">
        <f t="array" ref="G27">INDEX(Index!$C:$C,MATCH(1,(Index!$A:$A='Billing Form'!$J$11)*(Index!$B:$B=$E27),0))</f>
        <v>Select Position</v>
      </c>
      <c r="H27" s="88" t="str" cm="1">
        <f t="array" ref="H27:I27">IF($A27=VLOOKUP('Billing Form'!$I$5:$J$5,Dropdown!$A:$B,2,0),"yes","no")</f>
        <v>no</v>
      </c>
      <c r="I27" s="61" t="e">
        <v>#N/A</v>
      </c>
    </row>
    <row r="28" spans="1:9" s="61" customFormat="1" ht="30.6" customHeight="1" x14ac:dyDescent="0.25">
      <c r="A28" s="138"/>
      <c r="B28" s="172"/>
      <c r="C28" s="173"/>
      <c r="D28" s="174"/>
      <c r="E28" s="89" t="s">
        <v>13</v>
      </c>
      <c r="F28" s="140" t="str">
        <f t="shared" si="0"/>
        <v>Complete Log</v>
      </c>
      <c r="G28" s="134" t="str">
        <f t="array" ref="G28">INDEX(Index!$C:$C,MATCH(1,(Index!$A:$A='Billing Form'!$J$11)*(Index!$B:$B=$E28),0))</f>
        <v>Select Position</v>
      </c>
      <c r="H28" s="88" t="str" cm="1">
        <f t="array" ref="H28:I28">IF($A28=VLOOKUP('Billing Form'!$I$5:$J$5,Dropdown!$A:$B,2,0),"yes","no")</f>
        <v>no</v>
      </c>
      <c r="I28" s="61" t="e">
        <v>#N/A</v>
      </c>
    </row>
    <row r="29" spans="1:9" s="61" customFormat="1" ht="30.6" customHeight="1" x14ac:dyDescent="0.25">
      <c r="A29" s="138"/>
      <c r="B29" s="172"/>
      <c r="C29" s="173"/>
      <c r="D29" s="174"/>
      <c r="E29" s="89" t="s">
        <v>13</v>
      </c>
      <c r="F29" s="140" t="str">
        <f t="shared" si="0"/>
        <v>Complete Log</v>
      </c>
      <c r="G29" s="134" t="str">
        <f t="array" ref="G29">INDEX(Index!$C:$C,MATCH(1,(Index!$A:$A='Billing Form'!$J$11)*(Index!$B:$B=$E29),0))</f>
        <v>Select Position</v>
      </c>
      <c r="H29" s="88" t="str" cm="1">
        <f t="array" ref="H29:I29">IF($A29=VLOOKUP('Billing Form'!$I$5:$J$5,Dropdown!$A:$B,2,0),"yes","no")</f>
        <v>no</v>
      </c>
      <c r="I29" s="61" t="e">
        <v>#N/A</v>
      </c>
    </row>
    <row r="30" spans="1:9" s="61" customFormat="1" ht="30.6" customHeight="1" x14ac:dyDescent="0.25">
      <c r="A30" s="138"/>
      <c r="B30" s="172"/>
      <c r="C30" s="173"/>
      <c r="D30" s="174"/>
      <c r="E30" s="89" t="s">
        <v>13</v>
      </c>
      <c r="F30" s="140" t="str">
        <f t="shared" si="0"/>
        <v>Complete Log</v>
      </c>
      <c r="G30" s="134" t="str">
        <f t="array" ref="G30">INDEX(Index!$C:$C,MATCH(1,(Index!$A:$A='Billing Form'!$J$11)*(Index!$B:$B=$E30),0))</f>
        <v>Select Position</v>
      </c>
      <c r="H30" s="88" t="str" cm="1">
        <f t="array" ref="H30:I30">IF($A30=VLOOKUP('Billing Form'!$I$5:$J$5,Dropdown!$A:$B,2,0),"yes","no")</f>
        <v>no</v>
      </c>
      <c r="I30" s="61" t="e">
        <v>#N/A</v>
      </c>
    </row>
    <row r="31" spans="1:9" s="61" customFormat="1" ht="30.6" customHeight="1" x14ac:dyDescent="0.25">
      <c r="A31" s="138"/>
      <c r="B31" s="172"/>
      <c r="C31" s="173"/>
      <c r="D31" s="174"/>
      <c r="E31" s="89" t="s">
        <v>13</v>
      </c>
      <c r="F31" s="140" t="str">
        <f t="shared" si="0"/>
        <v>Complete Log</v>
      </c>
      <c r="G31" s="134" t="str">
        <f t="array" ref="G31">INDEX(Index!$C:$C,MATCH(1,(Index!$A:$A='Billing Form'!$J$11)*(Index!$B:$B=$E31),0))</f>
        <v>Select Position</v>
      </c>
      <c r="H31" s="88" t="str" cm="1">
        <f t="array" ref="H31:I31">IF($A31=VLOOKUP('Billing Form'!$I$5:$J$5,Dropdown!$A:$B,2,0),"yes","no")</f>
        <v>no</v>
      </c>
      <c r="I31" s="61" t="e">
        <v>#N/A</v>
      </c>
    </row>
    <row r="32" spans="1:9" s="61" customFormat="1" ht="30.6" customHeight="1" x14ac:dyDescent="0.25">
      <c r="A32" s="138"/>
      <c r="B32" s="172"/>
      <c r="C32" s="173"/>
      <c r="D32" s="174"/>
      <c r="E32" s="89" t="s">
        <v>13</v>
      </c>
      <c r="F32" s="140" t="str">
        <f t="shared" si="0"/>
        <v>Complete Log</v>
      </c>
      <c r="G32" s="134" t="str">
        <f t="array" ref="G32">INDEX(Index!$C:$C,MATCH(1,(Index!$A:$A='Billing Form'!$J$11)*(Index!$B:$B=$E32),0))</f>
        <v>Select Position</v>
      </c>
      <c r="H32" s="88" t="str" cm="1">
        <f t="array" ref="H32:I32">IF($A32=VLOOKUP('Billing Form'!$I$5:$J$5,Dropdown!$A:$B,2,0),"yes","no")</f>
        <v>no</v>
      </c>
      <c r="I32" s="61" t="e">
        <v>#N/A</v>
      </c>
    </row>
    <row r="33" spans="1:9" s="61" customFormat="1" ht="30" customHeight="1" x14ac:dyDescent="0.25">
      <c r="A33" s="138"/>
      <c r="B33" s="172"/>
      <c r="C33" s="173"/>
      <c r="D33" s="174"/>
      <c r="E33" s="89" t="s">
        <v>13</v>
      </c>
      <c r="F33" s="140" t="str">
        <f t="shared" si="0"/>
        <v>Complete Log</v>
      </c>
      <c r="G33" s="134" t="str">
        <f t="array" ref="G33">INDEX(Index!$C:$C,MATCH(1,(Index!$A:$A='Billing Form'!$J$11)*(Index!$B:$B=$E33),0))</f>
        <v>Select Position</v>
      </c>
      <c r="H33" s="88" t="str" cm="1">
        <f t="array" ref="H33:I33">IF($A33=VLOOKUP('Billing Form'!$I$5:$J$5,Dropdown!$A:$B,2,0),"yes","no")</f>
        <v>no</v>
      </c>
      <c r="I33" s="61" t="e">
        <v>#N/A</v>
      </c>
    </row>
    <row r="34" spans="1:9" s="61" customFormat="1" ht="30.6" customHeight="1" x14ac:dyDescent="0.25">
      <c r="A34" s="138"/>
      <c r="B34" s="172"/>
      <c r="C34" s="173"/>
      <c r="D34" s="174"/>
      <c r="E34" s="89" t="s">
        <v>13</v>
      </c>
      <c r="F34" s="140" t="str">
        <f t="shared" si="0"/>
        <v>Complete Log</v>
      </c>
      <c r="G34" s="134" t="str">
        <f t="array" ref="G34">INDEX(Index!$C:$C,MATCH(1,(Index!$A:$A='Billing Form'!$J$11)*(Index!$B:$B=$E34),0))</f>
        <v>Select Position</v>
      </c>
      <c r="H34" s="88" t="str" cm="1">
        <f t="array" ref="H34:I34">IF($A34=VLOOKUP('Billing Form'!$I$5:$J$5,Dropdown!$A:$B,2,0),"yes","no")</f>
        <v>no</v>
      </c>
      <c r="I34" s="61" t="e">
        <v>#N/A</v>
      </c>
    </row>
    <row r="35" spans="1:9" s="61" customFormat="1" ht="30.6" customHeight="1" x14ac:dyDescent="0.25">
      <c r="A35" s="138"/>
      <c r="B35" s="172"/>
      <c r="C35" s="173"/>
      <c r="D35" s="174"/>
      <c r="E35" s="89" t="s">
        <v>13</v>
      </c>
      <c r="F35" s="140" t="str">
        <f t="shared" si="0"/>
        <v>Complete Log</v>
      </c>
      <c r="G35" s="134" t="str">
        <f t="array" ref="G35">INDEX(Index!$C:$C,MATCH(1,(Index!$A:$A='Billing Form'!$J$11)*(Index!$B:$B=$E35),0))</f>
        <v>Select Position</v>
      </c>
      <c r="H35" s="88" t="str" cm="1">
        <f t="array" ref="H35:I35">IF($A35=VLOOKUP('Billing Form'!$I$5:$J$5,Dropdown!$A:$B,2,0),"yes","no")</f>
        <v>no</v>
      </c>
      <c r="I35" s="61" t="e">
        <v>#N/A</v>
      </c>
    </row>
    <row r="36" spans="1:9" s="61" customFormat="1" ht="30.6" customHeight="1" x14ac:dyDescent="0.25">
      <c r="A36" s="138"/>
      <c r="B36" s="172"/>
      <c r="C36" s="173"/>
      <c r="D36" s="174"/>
      <c r="E36" s="89" t="s">
        <v>13</v>
      </c>
      <c r="F36" s="140" t="str">
        <f t="shared" si="0"/>
        <v>Complete Log</v>
      </c>
      <c r="G36" s="134" t="str">
        <f t="array" ref="G36">INDEX(Index!$C:$C,MATCH(1,(Index!$A:$A='Billing Form'!$J$11)*(Index!$B:$B=$E36),0))</f>
        <v>Select Position</v>
      </c>
      <c r="H36" s="88" t="str" cm="1">
        <f t="array" ref="H36:I36">IF($A36=VLOOKUP('Billing Form'!$I$5:$J$5,Dropdown!$A:$B,2,0),"yes","no")</f>
        <v>no</v>
      </c>
      <c r="I36" s="61" t="e">
        <v>#N/A</v>
      </c>
    </row>
    <row r="37" spans="1:9" s="61" customFormat="1" ht="30.6" customHeight="1" x14ac:dyDescent="0.25">
      <c r="A37" s="138"/>
      <c r="B37" s="172"/>
      <c r="C37" s="173"/>
      <c r="D37" s="174"/>
      <c r="E37" s="89" t="s">
        <v>13</v>
      </c>
      <c r="F37" s="140" t="str">
        <f t="shared" si="0"/>
        <v>Complete Log</v>
      </c>
      <c r="G37" s="134" t="str">
        <f t="array" ref="G37">INDEX(Index!$C:$C,MATCH(1,(Index!$A:$A='Billing Form'!$J$11)*(Index!$B:$B=$E37),0))</f>
        <v>Select Position</v>
      </c>
      <c r="H37" s="88" t="str" cm="1">
        <f t="array" ref="H37:I37">IF($A37=VLOOKUP('Billing Form'!$I$5:$J$5,Dropdown!$A:$B,2,0),"yes","no")</f>
        <v>no</v>
      </c>
      <c r="I37" s="61" t="e">
        <v>#N/A</v>
      </c>
    </row>
    <row r="38" spans="1:9" s="61" customFormat="1" ht="30.6" customHeight="1" x14ac:dyDescent="0.25">
      <c r="A38" s="138"/>
      <c r="B38" s="172"/>
      <c r="C38" s="173"/>
      <c r="D38" s="174"/>
      <c r="E38" s="89" t="s">
        <v>13</v>
      </c>
      <c r="F38" s="140" t="str">
        <f t="shared" si="0"/>
        <v>Complete Log</v>
      </c>
      <c r="G38" s="134" t="str">
        <f t="array" ref="G38">INDEX(Index!$C:$C,MATCH(1,(Index!$A:$A='Billing Form'!$J$11)*(Index!$B:$B=$E38),0))</f>
        <v>Select Position</v>
      </c>
      <c r="H38" s="88" t="str" cm="1">
        <f t="array" ref="H38:I38">IF($A38=VLOOKUP('Billing Form'!$I$5:$J$5,Dropdown!$A:$B,2,0),"yes","no")</f>
        <v>no</v>
      </c>
      <c r="I38" s="61" t="e">
        <v>#N/A</v>
      </c>
    </row>
    <row r="39" spans="1:9" s="61" customFormat="1" ht="30.6" customHeight="1" x14ac:dyDescent="0.25">
      <c r="A39" s="138"/>
      <c r="B39" s="172"/>
      <c r="C39" s="173"/>
      <c r="D39" s="174"/>
      <c r="E39" s="89" t="s">
        <v>13</v>
      </c>
      <c r="F39" s="140" t="str">
        <f t="shared" si="0"/>
        <v>Complete Log</v>
      </c>
      <c r="G39" s="134" t="str">
        <f t="array" ref="G39">INDEX(Index!$C:$C,MATCH(1,(Index!$A:$A='Billing Form'!$J$11)*(Index!$B:$B=$E39),0))</f>
        <v>Select Position</v>
      </c>
      <c r="H39" s="88" t="str" cm="1">
        <f t="array" ref="H39:I39">IF($A39=VLOOKUP('Billing Form'!$I$5:$J$5,Dropdown!$A:$B,2,0),"yes","no")</f>
        <v>no</v>
      </c>
      <c r="I39" s="61" t="e">
        <v>#N/A</v>
      </c>
    </row>
    <row r="40" spans="1:9" s="61" customFormat="1" ht="30.6" customHeight="1" x14ac:dyDescent="0.25">
      <c r="A40" s="138"/>
      <c r="B40" s="172"/>
      <c r="C40" s="173"/>
      <c r="D40" s="174"/>
      <c r="E40" s="89" t="s">
        <v>13</v>
      </c>
      <c r="F40" s="140" t="str">
        <f t="shared" si="0"/>
        <v>Complete Log</v>
      </c>
      <c r="G40" s="134" t="str">
        <f t="array" ref="G40">INDEX(Index!$C:$C,MATCH(1,(Index!$A:$A='Billing Form'!$J$11)*(Index!$B:$B=$E40),0))</f>
        <v>Select Position</v>
      </c>
      <c r="H40" s="88" t="str" cm="1">
        <f t="array" ref="H40:I40">IF($A40=VLOOKUP('Billing Form'!$I$5:$J$5,Dropdown!$A:$B,2,0),"yes","no")</f>
        <v>no</v>
      </c>
      <c r="I40" s="61" t="e">
        <v>#N/A</v>
      </c>
    </row>
    <row r="41" spans="1:9" s="61" customFormat="1" ht="30" customHeight="1" x14ac:dyDescent="0.25">
      <c r="A41" s="138"/>
      <c r="B41" s="172"/>
      <c r="C41" s="173"/>
      <c r="D41" s="174"/>
      <c r="E41" s="89" t="s">
        <v>13</v>
      </c>
      <c r="F41" s="140" t="str">
        <f t="shared" si="0"/>
        <v>Complete Log</v>
      </c>
      <c r="G41" s="134" t="str">
        <f t="array" ref="G41">INDEX(Index!$C:$C,MATCH(1,(Index!$A:$A='Billing Form'!$J$11)*(Index!$B:$B=$E41),0))</f>
        <v>Select Position</v>
      </c>
      <c r="H41" s="88" t="str" cm="1">
        <f t="array" ref="H41:I41">IF($A41=VLOOKUP('Billing Form'!$I$5:$J$5,Dropdown!$A:$B,2,0),"yes","no")</f>
        <v>no</v>
      </c>
      <c r="I41" s="61" t="e">
        <v>#N/A</v>
      </c>
    </row>
    <row r="42" spans="1:9" s="61" customFormat="1" ht="30.6" customHeight="1" x14ac:dyDescent="0.25">
      <c r="A42" s="138"/>
      <c r="B42" s="172"/>
      <c r="C42" s="173"/>
      <c r="D42" s="174"/>
      <c r="E42" s="89" t="s">
        <v>13</v>
      </c>
      <c r="F42" s="140" t="str">
        <f t="shared" si="0"/>
        <v>Complete Log</v>
      </c>
      <c r="G42" s="134" t="str">
        <f t="array" ref="G42">INDEX(Index!$C:$C,MATCH(1,(Index!$A:$A='Billing Form'!$J$11)*(Index!$B:$B=$E42),0))</f>
        <v>Select Position</v>
      </c>
      <c r="H42" s="88" t="str" cm="1">
        <f t="array" ref="H42:I42">IF($A42=VLOOKUP('Billing Form'!$I$5:$J$5,Dropdown!$A:$B,2,0),"yes","no")</f>
        <v>no</v>
      </c>
      <c r="I42" s="61" t="e">
        <v>#N/A</v>
      </c>
    </row>
    <row r="43" spans="1:9" s="61" customFormat="1" ht="30.6" customHeight="1" x14ac:dyDescent="0.25">
      <c r="A43" s="138"/>
      <c r="B43" s="172"/>
      <c r="C43" s="173"/>
      <c r="D43" s="174"/>
      <c r="E43" s="89" t="s">
        <v>13</v>
      </c>
      <c r="F43" s="140" t="str">
        <f t="shared" si="0"/>
        <v>Complete Log</v>
      </c>
      <c r="G43" s="134" t="str">
        <f t="array" ref="G43">INDEX(Index!$C:$C,MATCH(1,(Index!$A:$A='Billing Form'!$J$11)*(Index!$B:$B=$E43),0))</f>
        <v>Select Position</v>
      </c>
      <c r="H43" s="88" t="str" cm="1">
        <f t="array" ref="H43:I43">IF($A43=VLOOKUP('Billing Form'!$I$5:$J$5,Dropdown!$A:$B,2,0),"yes","no")</f>
        <v>no</v>
      </c>
      <c r="I43" s="61" t="e">
        <v>#N/A</v>
      </c>
    </row>
    <row r="44" spans="1:9" s="61" customFormat="1" ht="30.6" customHeight="1" x14ac:dyDescent="0.25">
      <c r="A44" s="138"/>
      <c r="B44" s="172"/>
      <c r="C44" s="173"/>
      <c r="D44" s="174"/>
      <c r="E44" s="89" t="s">
        <v>13</v>
      </c>
      <c r="F44" s="140" t="str">
        <f t="shared" si="0"/>
        <v>Complete Log</v>
      </c>
      <c r="G44" s="134" t="str">
        <f t="array" ref="G44">INDEX(Index!$C:$C,MATCH(1,(Index!$A:$A='Billing Form'!$J$11)*(Index!$B:$B=$E44),0))</f>
        <v>Select Position</v>
      </c>
      <c r="H44" s="88" t="str" cm="1">
        <f t="array" ref="H44:I44">IF($A44=VLOOKUP('Billing Form'!$I$5:$J$5,Dropdown!$A:$B,2,0),"yes","no")</f>
        <v>no</v>
      </c>
      <c r="I44" s="61" t="e">
        <v>#N/A</v>
      </c>
    </row>
    <row r="45" spans="1:9" s="61" customFormat="1" ht="30.6" customHeight="1" x14ac:dyDescent="0.25">
      <c r="A45" s="138"/>
      <c r="B45" s="172"/>
      <c r="C45" s="173"/>
      <c r="D45" s="174"/>
      <c r="E45" s="89" t="s">
        <v>13</v>
      </c>
      <c r="F45" s="140" t="str">
        <f t="shared" si="0"/>
        <v>Complete Log</v>
      </c>
      <c r="G45" s="134" t="str">
        <f t="array" ref="G45">INDEX(Index!$C:$C,MATCH(1,(Index!$A:$A='Billing Form'!$J$11)*(Index!$B:$B=$E45),0))</f>
        <v>Select Position</v>
      </c>
      <c r="H45" s="88" t="str" cm="1">
        <f t="array" ref="H45:I45">IF($A45=VLOOKUP('Billing Form'!$I$5:$J$5,Dropdown!$A:$B,2,0),"yes","no")</f>
        <v>no</v>
      </c>
      <c r="I45" s="61" t="e">
        <v>#N/A</v>
      </c>
    </row>
    <row r="46" spans="1:9" s="61" customFormat="1" ht="30.6" customHeight="1" x14ac:dyDescent="0.25">
      <c r="A46" s="138"/>
      <c r="B46" s="172"/>
      <c r="C46" s="173"/>
      <c r="D46" s="174"/>
      <c r="E46" s="89" t="s">
        <v>13</v>
      </c>
      <c r="F46" s="140" t="str">
        <f t="shared" si="0"/>
        <v>Complete Log</v>
      </c>
      <c r="G46" s="134" t="str">
        <f t="array" ref="G46">INDEX(Index!$C:$C,MATCH(1,(Index!$A:$A='Billing Form'!$J$11)*(Index!$B:$B=$E46),0))</f>
        <v>Select Position</v>
      </c>
      <c r="H46" s="88" t="str" cm="1">
        <f t="array" ref="H46:I46">IF($A46=VLOOKUP('Billing Form'!$I$5:$J$5,Dropdown!$A:$B,2,0),"yes","no")</f>
        <v>no</v>
      </c>
      <c r="I46" s="61" t="e">
        <v>#N/A</v>
      </c>
    </row>
    <row r="47" spans="1:9" s="61" customFormat="1" ht="30.6" customHeight="1" x14ac:dyDescent="0.25">
      <c r="A47" s="138"/>
      <c r="B47" s="172"/>
      <c r="C47" s="173"/>
      <c r="D47" s="174"/>
      <c r="E47" s="89" t="s">
        <v>13</v>
      </c>
      <c r="F47" s="140" t="str">
        <f t="shared" si="0"/>
        <v>Complete Log</v>
      </c>
      <c r="G47" s="134" t="str">
        <f t="array" ref="G47">INDEX(Index!$C:$C,MATCH(1,(Index!$A:$A='Billing Form'!$J$11)*(Index!$B:$B=$E47),0))</f>
        <v>Select Position</v>
      </c>
      <c r="H47" s="88" t="str" cm="1">
        <f t="array" ref="H47:I47">IF($A47=VLOOKUP('Billing Form'!$I$5:$J$5,Dropdown!$A:$B,2,0),"yes","no")</f>
        <v>no</v>
      </c>
      <c r="I47" s="61" t="e">
        <v>#N/A</v>
      </c>
    </row>
    <row r="48" spans="1:9" s="61" customFormat="1" ht="30.6" customHeight="1" x14ac:dyDescent="0.25">
      <c r="A48" s="138"/>
      <c r="B48" s="172"/>
      <c r="C48" s="173"/>
      <c r="D48" s="174"/>
      <c r="E48" s="89" t="s">
        <v>13</v>
      </c>
      <c r="F48" s="140" t="str">
        <f t="shared" si="0"/>
        <v>Complete Log</v>
      </c>
      <c r="G48" s="134" t="str">
        <f t="array" ref="G48">INDEX(Index!$C:$C,MATCH(1,(Index!$A:$A='Billing Form'!$J$11)*(Index!$B:$B=$E48),0))</f>
        <v>Select Position</v>
      </c>
      <c r="H48" s="88" t="str" cm="1">
        <f t="array" ref="H48:I48">IF($A48=VLOOKUP('Billing Form'!$I$5:$J$5,Dropdown!$A:$B,2,0),"yes","no")</f>
        <v>no</v>
      </c>
      <c r="I48" s="61" t="e">
        <v>#N/A</v>
      </c>
    </row>
    <row r="49" spans="1:9" s="61" customFormat="1" ht="30" customHeight="1" x14ac:dyDescent="0.25">
      <c r="A49" s="138"/>
      <c r="B49" s="172"/>
      <c r="C49" s="173"/>
      <c r="D49" s="174"/>
      <c r="E49" s="89" t="s">
        <v>13</v>
      </c>
      <c r="F49" s="140" t="str">
        <f t="shared" si="0"/>
        <v>Complete Log</v>
      </c>
      <c r="G49" s="134" t="str">
        <f t="array" ref="G49">INDEX(Index!$C:$C,MATCH(1,(Index!$A:$A='Billing Form'!$J$11)*(Index!$B:$B=$E49),0))</f>
        <v>Select Position</v>
      </c>
      <c r="H49" s="88" t="str" cm="1">
        <f t="array" ref="H49:I49">IF($A49=VLOOKUP('Billing Form'!$I$5:$J$5,Dropdown!$A:$B,2,0),"yes","no")</f>
        <v>no</v>
      </c>
      <c r="I49" s="61" t="e">
        <v>#N/A</v>
      </c>
    </row>
    <row r="50" spans="1:9" s="61" customFormat="1" ht="30.6" customHeight="1" x14ac:dyDescent="0.25">
      <c r="A50" s="138"/>
      <c r="B50" s="172"/>
      <c r="C50" s="173"/>
      <c r="D50" s="174"/>
      <c r="E50" s="89" t="s">
        <v>13</v>
      </c>
      <c r="F50" s="140" t="str">
        <f t="shared" si="0"/>
        <v>Complete Log</v>
      </c>
      <c r="G50" s="134" t="str">
        <f t="array" ref="G50">INDEX(Index!$C:$C,MATCH(1,(Index!$A:$A='Billing Form'!$J$11)*(Index!$B:$B=$E50),0))</f>
        <v>Select Position</v>
      </c>
      <c r="H50" s="88" t="str" cm="1">
        <f t="array" ref="H50:I50">IF($A50=VLOOKUP('Billing Form'!$I$5:$J$5,Dropdown!$A:$B,2,0),"yes","no")</f>
        <v>no</v>
      </c>
      <c r="I50" s="61" t="e">
        <v>#N/A</v>
      </c>
    </row>
    <row r="51" spans="1:9" s="61" customFormat="1" ht="30.6" customHeight="1" x14ac:dyDescent="0.25">
      <c r="A51" s="138"/>
      <c r="B51" s="172"/>
      <c r="C51" s="173"/>
      <c r="D51" s="174"/>
      <c r="E51" s="89" t="s">
        <v>13</v>
      </c>
      <c r="F51" s="140" t="str">
        <f t="shared" si="0"/>
        <v>Complete Log</v>
      </c>
      <c r="G51" s="134" t="str">
        <f t="array" ref="G51">INDEX(Index!$C:$C,MATCH(1,(Index!$A:$A='Billing Form'!$J$11)*(Index!$B:$B=$E51),0))</f>
        <v>Select Position</v>
      </c>
      <c r="H51" s="88" t="str" cm="1">
        <f t="array" ref="H51:I51">IF($A51=VLOOKUP('Billing Form'!$I$5:$J$5,Dropdown!$A:$B,2,0),"yes","no")</f>
        <v>no</v>
      </c>
      <c r="I51" s="61" t="e">
        <v>#N/A</v>
      </c>
    </row>
    <row r="52" spans="1:9" s="61" customFormat="1" ht="30.6" customHeight="1" x14ac:dyDescent="0.25">
      <c r="A52" s="138"/>
      <c r="B52" s="172"/>
      <c r="C52" s="173"/>
      <c r="D52" s="174"/>
      <c r="E52" s="89" t="s">
        <v>13</v>
      </c>
      <c r="F52" s="140" t="str">
        <f t="shared" si="0"/>
        <v>Complete Log</v>
      </c>
      <c r="G52" s="134" t="str">
        <f t="array" ref="G52">INDEX(Index!$C:$C,MATCH(1,(Index!$A:$A='Billing Form'!$J$11)*(Index!$B:$B=$E52),0))</f>
        <v>Select Position</v>
      </c>
      <c r="H52" s="88" t="str" cm="1">
        <f t="array" ref="H52:I52">IF($A52=VLOOKUP('Billing Form'!$I$5:$J$5,Dropdown!$A:$B,2,0),"yes","no")</f>
        <v>no</v>
      </c>
      <c r="I52" s="61" t="e">
        <v>#N/A</v>
      </c>
    </row>
    <row r="53" spans="1:9" s="61" customFormat="1" ht="30.6" customHeight="1" x14ac:dyDescent="0.25">
      <c r="A53" s="138"/>
      <c r="B53" s="172"/>
      <c r="C53" s="173"/>
      <c r="D53" s="174"/>
      <c r="E53" s="89" t="s">
        <v>13</v>
      </c>
      <c r="F53" s="140" t="str">
        <f t="shared" si="0"/>
        <v>Complete Log</v>
      </c>
      <c r="G53" s="134" t="str">
        <f t="array" ref="G53">INDEX(Index!$C:$C,MATCH(1,(Index!$A:$A='Billing Form'!$J$11)*(Index!$B:$B=$E53),0))</f>
        <v>Select Position</v>
      </c>
      <c r="H53" s="88" t="str" cm="1">
        <f t="array" ref="H53:I53">IF($A53=VLOOKUP('Billing Form'!$I$5:$J$5,Dropdown!$A:$B,2,0),"yes","no")</f>
        <v>no</v>
      </c>
      <c r="I53" s="61" t="e">
        <v>#N/A</v>
      </c>
    </row>
    <row r="54" spans="1:9" s="61" customFormat="1" ht="30.6" customHeight="1" x14ac:dyDescent="0.25">
      <c r="A54" s="138"/>
      <c r="B54" s="172"/>
      <c r="C54" s="173"/>
      <c r="D54" s="174"/>
      <c r="E54" s="89" t="s">
        <v>13</v>
      </c>
      <c r="F54" s="140" t="str">
        <f t="shared" si="0"/>
        <v>Complete Log</v>
      </c>
      <c r="G54" s="134" t="str">
        <f t="array" ref="G54">INDEX(Index!$C:$C,MATCH(1,(Index!$A:$A='Billing Form'!$J$11)*(Index!$B:$B=$E54),0))</f>
        <v>Select Position</v>
      </c>
      <c r="H54" s="88" t="str" cm="1">
        <f t="array" ref="H54:I54">IF($A54=VLOOKUP('Billing Form'!$I$5:$J$5,Dropdown!$A:$B,2,0),"yes","no")</f>
        <v>no</v>
      </c>
      <c r="I54" s="61" t="e">
        <v>#N/A</v>
      </c>
    </row>
    <row r="55" spans="1:9" s="61" customFormat="1" ht="30.6" customHeight="1" x14ac:dyDescent="0.25">
      <c r="A55" s="138"/>
      <c r="B55" s="172"/>
      <c r="C55" s="173"/>
      <c r="D55" s="174"/>
      <c r="E55" s="89" t="s">
        <v>13</v>
      </c>
      <c r="F55" s="140" t="str">
        <f t="shared" si="0"/>
        <v>Complete Log</v>
      </c>
      <c r="G55" s="134" t="str">
        <f t="array" ref="G55">INDEX(Index!$C:$C,MATCH(1,(Index!$A:$A='Billing Form'!$J$11)*(Index!$B:$B=$E55),0))</f>
        <v>Select Position</v>
      </c>
      <c r="H55" s="88" t="str" cm="1">
        <f t="array" ref="H55:I55">IF($A55=VLOOKUP('Billing Form'!$I$5:$J$5,Dropdown!$A:$B,2,0),"yes","no")</f>
        <v>no</v>
      </c>
      <c r="I55" s="61" t="e">
        <v>#N/A</v>
      </c>
    </row>
    <row r="56" spans="1:9" s="61" customFormat="1" ht="30.6" customHeight="1" x14ac:dyDescent="0.25">
      <c r="A56" s="138"/>
      <c r="B56" s="172"/>
      <c r="C56" s="173"/>
      <c r="D56" s="174"/>
      <c r="E56" s="89" t="s">
        <v>13</v>
      </c>
      <c r="F56" s="140" t="str">
        <f t="shared" si="0"/>
        <v>Complete Log</v>
      </c>
      <c r="G56" s="134" t="str">
        <f t="array" ref="G56">INDEX(Index!$C:$C,MATCH(1,(Index!$A:$A='Billing Form'!$J$11)*(Index!$B:$B=$E56),0))</f>
        <v>Select Position</v>
      </c>
      <c r="H56" s="88" t="str" cm="1">
        <f t="array" ref="H56:I56">IF($A56=VLOOKUP('Billing Form'!$I$5:$J$5,Dropdown!$A:$B,2,0),"yes","no")</f>
        <v>no</v>
      </c>
      <c r="I56" s="61" t="e">
        <v>#N/A</v>
      </c>
    </row>
    <row r="57" spans="1:9" s="61" customFormat="1" ht="30" customHeight="1" x14ac:dyDescent="0.25">
      <c r="A57" s="138"/>
      <c r="B57" s="172"/>
      <c r="C57" s="173"/>
      <c r="D57" s="174"/>
      <c r="E57" s="89" t="s">
        <v>13</v>
      </c>
      <c r="F57" s="140" t="str">
        <f t="shared" si="0"/>
        <v>Complete Log</v>
      </c>
      <c r="G57" s="134" t="str">
        <f t="array" ref="G57">INDEX(Index!$C:$C,MATCH(1,(Index!$A:$A='Billing Form'!$J$11)*(Index!$B:$B=$E57),0))</f>
        <v>Select Position</v>
      </c>
      <c r="H57" s="88" t="str" cm="1">
        <f t="array" ref="H57:I57">IF($A57=VLOOKUP('Billing Form'!$I$5:$J$5,Dropdown!$A:$B,2,0),"yes","no")</f>
        <v>no</v>
      </c>
      <c r="I57" s="61" t="e">
        <v>#N/A</v>
      </c>
    </row>
    <row r="58" spans="1:9" s="61" customFormat="1" ht="30.6" customHeight="1" x14ac:dyDescent="0.25">
      <c r="A58" s="138"/>
      <c r="B58" s="172"/>
      <c r="C58" s="173"/>
      <c r="D58" s="174"/>
      <c r="E58" s="89" t="s">
        <v>13</v>
      </c>
      <c r="F58" s="140" t="str">
        <f t="shared" si="0"/>
        <v>Complete Log</v>
      </c>
      <c r="G58" s="134" t="str">
        <f t="array" ref="G58">INDEX(Index!$C:$C,MATCH(1,(Index!$A:$A='Billing Form'!$J$11)*(Index!$B:$B=$E58),0))</f>
        <v>Select Position</v>
      </c>
      <c r="H58" s="88" t="str" cm="1">
        <f t="array" ref="H58:I58">IF($A58=VLOOKUP('Billing Form'!$I$5:$J$5,Dropdown!$A:$B,2,0),"yes","no")</f>
        <v>no</v>
      </c>
      <c r="I58" s="61" t="e">
        <v>#N/A</v>
      </c>
    </row>
    <row r="59" spans="1:9" s="61" customFormat="1" ht="30.6" customHeight="1" x14ac:dyDescent="0.25">
      <c r="A59" s="138"/>
      <c r="B59" s="172"/>
      <c r="C59" s="173"/>
      <c r="D59" s="174"/>
      <c r="E59" s="89" t="s">
        <v>13</v>
      </c>
      <c r="F59" s="140" t="str">
        <f t="shared" si="0"/>
        <v>Complete Log</v>
      </c>
      <c r="G59" s="134" t="str">
        <f t="array" ref="G59">INDEX(Index!$C:$C,MATCH(1,(Index!$A:$A='Billing Form'!$J$11)*(Index!$B:$B=$E59),0))</f>
        <v>Select Position</v>
      </c>
      <c r="H59" s="88" t="str" cm="1">
        <f t="array" ref="H59:I59">IF($A59=VLOOKUP('Billing Form'!$I$5:$J$5,Dropdown!$A:$B,2,0),"yes","no")</f>
        <v>no</v>
      </c>
      <c r="I59" s="61" t="e">
        <v>#N/A</v>
      </c>
    </row>
    <row r="60" spans="1:9" s="61" customFormat="1" ht="30.6" customHeight="1" x14ac:dyDescent="0.25">
      <c r="A60" s="138"/>
      <c r="B60" s="172"/>
      <c r="C60" s="173"/>
      <c r="D60" s="174"/>
      <c r="E60" s="89" t="s">
        <v>13</v>
      </c>
      <c r="F60" s="140" t="str">
        <f t="shared" si="0"/>
        <v>Complete Log</v>
      </c>
      <c r="G60" s="134" t="str">
        <f t="array" ref="G60">INDEX(Index!$C:$C,MATCH(1,(Index!$A:$A='Billing Form'!$J$11)*(Index!$B:$B=$E60),0))</f>
        <v>Select Position</v>
      </c>
      <c r="H60" s="88" t="str" cm="1">
        <f t="array" ref="H60:I60">IF($A60=VLOOKUP('Billing Form'!$I$5:$J$5,Dropdown!$A:$B,2,0),"yes","no")</f>
        <v>no</v>
      </c>
      <c r="I60" s="61" t="e">
        <v>#N/A</v>
      </c>
    </row>
    <row r="61" spans="1:9" s="61" customFormat="1" ht="30.6" customHeight="1" x14ac:dyDescent="0.25">
      <c r="A61" s="138"/>
      <c r="B61" s="172"/>
      <c r="C61" s="173"/>
      <c r="D61" s="174"/>
      <c r="E61" s="89" t="s">
        <v>13</v>
      </c>
      <c r="F61" s="140" t="str">
        <f t="shared" si="0"/>
        <v>Complete Log</v>
      </c>
      <c r="G61" s="134" t="str">
        <f t="array" ref="G61">INDEX(Index!$C:$C,MATCH(1,(Index!$A:$A='Billing Form'!$J$11)*(Index!$B:$B=$E61),0))</f>
        <v>Select Position</v>
      </c>
      <c r="H61" s="88" t="str" cm="1">
        <f t="array" ref="H61:I61">IF($A61=VLOOKUP('Billing Form'!$I$5:$J$5,Dropdown!$A:$B,2,0),"yes","no")</f>
        <v>no</v>
      </c>
      <c r="I61" s="61" t="e">
        <v>#N/A</v>
      </c>
    </row>
    <row r="62" spans="1:9" s="61" customFormat="1" ht="30.6" customHeight="1" x14ac:dyDescent="0.25">
      <c r="A62" s="138"/>
      <c r="B62" s="172"/>
      <c r="C62" s="173"/>
      <c r="D62" s="174"/>
      <c r="E62" s="89" t="s">
        <v>13</v>
      </c>
      <c r="F62" s="140" t="str">
        <f t="shared" si="0"/>
        <v>Complete Log</v>
      </c>
      <c r="G62" s="134" t="str">
        <f t="array" ref="G62">INDEX(Index!$C:$C,MATCH(1,(Index!$A:$A='Billing Form'!$J$11)*(Index!$B:$B=$E62),0))</f>
        <v>Select Position</v>
      </c>
      <c r="H62" s="88" t="str" cm="1">
        <f t="array" ref="H62:I62">IF($A62=VLOOKUP('Billing Form'!$I$5:$J$5,Dropdown!$A:$B,2,0),"yes","no")</f>
        <v>no</v>
      </c>
      <c r="I62" s="61" t="e">
        <v>#N/A</v>
      </c>
    </row>
    <row r="63" spans="1:9" s="61" customFormat="1" ht="30.6" customHeight="1" x14ac:dyDescent="0.25">
      <c r="A63" s="138"/>
      <c r="B63" s="172"/>
      <c r="C63" s="173"/>
      <c r="D63" s="174"/>
      <c r="E63" s="89" t="s">
        <v>13</v>
      </c>
      <c r="F63" s="140" t="str">
        <f t="shared" si="0"/>
        <v>Complete Log</v>
      </c>
      <c r="G63" s="134" t="str">
        <f t="array" ref="G63">INDEX(Index!$C:$C,MATCH(1,(Index!$A:$A='Billing Form'!$J$11)*(Index!$B:$B=$E63),0))</f>
        <v>Select Position</v>
      </c>
      <c r="H63" s="88" t="str" cm="1">
        <f t="array" ref="H63:I63">IF($A63=VLOOKUP('Billing Form'!$I$5:$J$5,Dropdown!$A:$B,2,0),"yes","no")</f>
        <v>no</v>
      </c>
      <c r="I63" s="61" t="e">
        <v>#N/A</v>
      </c>
    </row>
    <row r="64" spans="1:9" s="61" customFormat="1" ht="30.6" customHeight="1" x14ac:dyDescent="0.25">
      <c r="A64" s="138"/>
      <c r="B64" s="172"/>
      <c r="C64" s="173"/>
      <c r="D64" s="174"/>
      <c r="E64" s="89" t="s">
        <v>13</v>
      </c>
      <c r="F64" s="140" t="str">
        <f t="shared" si="0"/>
        <v>Complete Log</v>
      </c>
      <c r="G64" s="134" t="str">
        <f t="array" ref="G64">INDEX(Index!$C:$C,MATCH(1,(Index!$A:$A='Billing Form'!$J$11)*(Index!$B:$B=$E64),0))</f>
        <v>Select Position</v>
      </c>
      <c r="H64" s="88" t="str" cm="1">
        <f t="array" ref="H64:I64">IF($A64=VLOOKUP('Billing Form'!$I$5:$J$5,Dropdown!$A:$B,2,0),"yes","no")</f>
        <v>no</v>
      </c>
      <c r="I64" s="61" t="e">
        <v>#N/A</v>
      </c>
    </row>
    <row r="65" spans="1:9" s="61" customFormat="1" ht="30" customHeight="1" x14ac:dyDescent="0.25">
      <c r="A65" s="138"/>
      <c r="B65" s="172"/>
      <c r="C65" s="173"/>
      <c r="D65" s="174"/>
      <c r="E65" s="89" t="s">
        <v>13</v>
      </c>
      <c r="F65" s="140" t="str">
        <f t="shared" si="0"/>
        <v>Complete Log</v>
      </c>
      <c r="G65" s="134" t="str">
        <f t="array" ref="G65">INDEX(Index!$C:$C,MATCH(1,(Index!$A:$A='Billing Form'!$J$11)*(Index!$B:$B=$E65),0))</f>
        <v>Select Position</v>
      </c>
      <c r="H65" s="88" t="str" cm="1">
        <f t="array" ref="H65:I65">IF($A65=VLOOKUP('Billing Form'!$I$5:$J$5,Dropdown!$A:$B,2,0),"yes","no")</f>
        <v>no</v>
      </c>
      <c r="I65" s="61" t="e">
        <v>#N/A</v>
      </c>
    </row>
    <row r="66" spans="1:9" s="61" customFormat="1" ht="30.6" customHeight="1" x14ac:dyDescent="0.25">
      <c r="A66" s="138"/>
      <c r="B66" s="172"/>
      <c r="C66" s="173"/>
      <c r="D66" s="174"/>
      <c r="E66" s="89" t="s">
        <v>13</v>
      </c>
      <c r="F66" s="140" t="str">
        <f t="shared" si="0"/>
        <v>Complete Log</v>
      </c>
      <c r="G66" s="134" t="str">
        <f t="array" ref="G66">INDEX(Index!$C:$C,MATCH(1,(Index!$A:$A='Billing Form'!$J$11)*(Index!$B:$B=$E66),0))</f>
        <v>Select Position</v>
      </c>
      <c r="H66" s="88" t="str" cm="1">
        <f t="array" ref="H66:I66">IF($A66=VLOOKUP('Billing Form'!$I$5:$J$5,Dropdown!$A:$B,2,0),"yes","no")</f>
        <v>no</v>
      </c>
      <c r="I66" s="61" t="e">
        <v>#N/A</v>
      </c>
    </row>
    <row r="67" spans="1:9" s="61" customFormat="1" ht="30.6" customHeight="1" x14ac:dyDescent="0.25">
      <c r="A67" s="138"/>
      <c r="B67" s="172"/>
      <c r="C67" s="173"/>
      <c r="D67" s="174"/>
      <c r="E67" s="89" t="s">
        <v>13</v>
      </c>
      <c r="F67" s="140" t="str">
        <f t="shared" si="0"/>
        <v>Complete Log</v>
      </c>
      <c r="G67" s="134" t="str">
        <f t="array" ref="G67">INDEX(Index!$C:$C,MATCH(1,(Index!$A:$A='Billing Form'!$J$11)*(Index!$B:$B=$E67),0))</f>
        <v>Select Position</v>
      </c>
      <c r="H67" s="88" t="str" cm="1">
        <f t="array" ref="H67:I67">IF($A67=VLOOKUP('Billing Form'!$I$5:$J$5,Dropdown!$A:$B,2,0),"yes","no")</f>
        <v>no</v>
      </c>
      <c r="I67" s="61" t="e">
        <v>#N/A</v>
      </c>
    </row>
    <row r="68" spans="1:9" s="61" customFormat="1" ht="30.6" customHeight="1" x14ac:dyDescent="0.25">
      <c r="A68" s="138"/>
      <c r="B68" s="172"/>
      <c r="C68" s="173"/>
      <c r="D68" s="174"/>
      <c r="E68" s="89" t="s">
        <v>13</v>
      </c>
      <c r="F68" s="140" t="str">
        <f t="shared" si="0"/>
        <v>Complete Log</v>
      </c>
      <c r="G68" s="134" t="str">
        <f t="array" ref="G68">INDEX(Index!$C:$C,MATCH(1,(Index!$A:$A='Billing Form'!$J$11)*(Index!$B:$B=$E68),0))</f>
        <v>Select Position</v>
      </c>
      <c r="H68" s="88" t="str" cm="1">
        <f t="array" ref="H68:I68">IF($A68=VLOOKUP('Billing Form'!$I$5:$J$5,Dropdown!$A:$B,2,0),"yes","no")</f>
        <v>no</v>
      </c>
      <c r="I68" s="61" t="e">
        <v>#N/A</v>
      </c>
    </row>
    <row r="69" spans="1:9" s="61" customFormat="1" ht="30.6" customHeight="1" x14ac:dyDescent="0.25">
      <c r="A69" s="138"/>
      <c r="B69" s="172"/>
      <c r="C69" s="173"/>
      <c r="D69" s="174"/>
      <c r="E69" s="89" t="s">
        <v>13</v>
      </c>
      <c r="F69" s="140" t="str">
        <f t="shared" si="0"/>
        <v>Complete Log</v>
      </c>
      <c r="G69" s="134" t="str">
        <f t="array" ref="G69">INDEX(Index!$C:$C,MATCH(1,(Index!$A:$A='Billing Form'!$J$11)*(Index!$B:$B=$E69),0))</f>
        <v>Select Position</v>
      </c>
      <c r="H69" s="88" t="str" cm="1">
        <f t="array" ref="H69:I69">IF($A69=VLOOKUP('Billing Form'!$I$5:$J$5,Dropdown!$A:$B,2,0),"yes","no")</f>
        <v>no</v>
      </c>
      <c r="I69" s="61" t="e">
        <v>#N/A</v>
      </c>
    </row>
    <row r="70" spans="1:9" s="61" customFormat="1" ht="30.6" customHeight="1" x14ac:dyDescent="0.25">
      <c r="A70" s="138"/>
      <c r="B70" s="172"/>
      <c r="C70" s="173"/>
      <c r="D70" s="174"/>
      <c r="E70" s="89" t="s">
        <v>13</v>
      </c>
      <c r="F70" s="140" t="str">
        <f t="shared" si="0"/>
        <v>Complete Log</v>
      </c>
      <c r="G70" s="134" t="str">
        <f t="array" ref="G70">INDEX(Index!$C:$C,MATCH(1,(Index!$A:$A='Billing Form'!$J$11)*(Index!$B:$B=$E70),0))</f>
        <v>Select Position</v>
      </c>
      <c r="H70" s="88" t="str" cm="1">
        <f t="array" ref="H70:I70">IF($A70=VLOOKUP('Billing Form'!$I$5:$J$5,Dropdown!$A:$B,2,0),"yes","no")</f>
        <v>no</v>
      </c>
      <c r="I70" s="61" t="e">
        <v>#N/A</v>
      </c>
    </row>
    <row r="71" spans="1:9" s="61" customFormat="1" ht="30.6" customHeight="1" x14ac:dyDescent="0.25">
      <c r="A71" s="138"/>
      <c r="B71" s="172"/>
      <c r="C71" s="173"/>
      <c r="D71" s="174"/>
      <c r="E71" s="89" t="s">
        <v>13</v>
      </c>
      <c r="F71" s="140" t="str">
        <f t="shared" ref="F71:F102" si="1">IFERROR(ROUND(IF($H71="yes",$G71,($G71/30.42)*$A71),2),"Complete Log")</f>
        <v>Complete Log</v>
      </c>
      <c r="G71" s="134" t="str">
        <f t="array" ref="G71">INDEX(Index!$C:$C,MATCH(1,(Index!$A:$A='Billing Form'!$J$11)*(Index!$B:$B=$E71),0))</f>
        <v>Select Position</v>
      </c>
      <c r="H71" s="88" t="str" cm="1">
        <f t="array" ref="H71:I71">IF($A71=VLOOKUP('Billing Form'!$I$5:$J$5,Dropdown!$A:$B,2,0),"yes","no")</f>
        <v>no</v>
      </c>
      <c r="I71" s="61" t="e">
        <v>#N/A</v>
      </c>
    </row>
    <row r="72" spans="1:9" s="61" customFormat="1" ht="30.6" customHeight="1" x14ac:dyDescent="0.25">
      <c r="A72" s="138"/>
      <c r="B72" s="172"/>
      <c r="C72" s="173"/>
      <c r="D72" s="174"/>
      <c r="E72" s="89" t="s">
        <v>13</v>
      </c>
      <c r="F72" s="140" t="str">
        <f t="shared" si="1"/>
        <v>Complete Log</v>
      </c>
      <c r="G72" s="134" t="str">
        <f t="array" ref="G72">INDEX(Index!$C:$C,MATCH(1,(Index!$A:$A='Billing Form'!$J$11)*(Index!$B:$B=$E72),0))</f>
        <v>Select Position</v>
      </c>
      <c r="H72" s="88" t="str" cm="1">
        <f t="array" ref="H72:I72">IF($A72=VLOOKUP('Billing Form'!$I$5:$J$5,Dropdown!$A:$B,2,0),"yes","no")</f>
        <v>no</v>
      </c>
      <c r="I72" s="61" t="e">
        <v>#N/A</v>
      </c>
    </row>
    <row r="73" spans="1:9" s="61" customFormat="1" ht="30" customHeight="1" x14ac:dyDescent="0.25">
      <c r="A73" s="138"/>
      <c r="B73" s="172"/>
      <c r="C73" s="173"/>
      <c r="D73" s="174"/>
      <c r="E73" s="89" t="s">
        <v>13</v>
      </c>
      <c r="F73" s="140" t="str">
        <f t="shared" si="1"/>
        <v>Complete Log</v>
      </c>
      <c r="G73" s="134" t="str">
        <f t="array" ref="G73">INDEX(Index!$C:$C,MATCH(1,(Index!$A:$A='Billing Form'!$J$11)*(Index!$B:$B=$E73),0))</f>
        <v>Select Position</v>
      </c>
      <c r="H73" s="88" t="str" cm="1">
        <f t="array" ref="H73:I73">IF($A73=VLOOKUP('Billing Form'!$I$5:$J$5,Dropdown!$A:$B,2,0),"yes","no")</f>
        <v>no</v>
      </c>
      <c r="I73" s="61" t="e">
        <v>#N/A</v>
      </c>
    </row>
    <row r="74" spans="1:9" s="61" customFormat="1" ht="30.6" customHeight="1" x14ac:dyDescent="0.25">
      <c r="A74" s="138"/>
      <c r="B74" s="172"/>
      <c r="C74" s="173"/>
      <c r="D74" s="174"/>
      <c r="E74" s="89" t="s">
        <v>13</v>
      </c>
      <c r="F74" s="140" t="str">
        <f t="shared" si="1"/>
        <v>Complete Log</v>
      </c>
      <c r="G74" s="134" t="str">
        <f t="array" ref="G74">INDEX(Index!$C:$C,MATCH(1,(Index!$A:$A='Billing Form'!$J$11)*(Index!$B:$B=$E74),0))</f>
        <v>Select Position</v>
      </c>
      <c r="H74" s="88" t="str" cm="1">
        <f t="array" ref="H74:I74">IF($A74=VLOOKUP('Billing Form'!$I$5:$J$5,Dropdown!$A:$B,2,0),"yes","no")</f>
        <v>no</v>
      </c>
      <c r="I74" s="61" t="e">
        <v>#N/A</v>
      </c>
    </row>
    <row r="75" spans="1:9" s="61" customFormat="1" ht="30.6" customHeight="1" x14ac:dyDescent="0.25">
      <c r="A75" s="138"/>
      <c r="B75" s="172"/>
      <c r="C75" s="173"/>
      <c r="D75" s="174"/>
      <c r="E75" s="89" t="s">
        <v>13</v>
      </c>
      <c r="F75" s="140" t="str">
        <f t="shared" si="1"/>
        <v>Complete Log</v>
      </c>
      <c r="G75" s="134" t="str">
        <f t="array" ref="G75">INDEX(Index!$C:$C,MATCH(1,(Index!$A:$A='Billing Form'!$J$11)*(Index!$B:$B=$E75),0))</f>
        <v>Select Position</v>
      </c>
      <c r="H75" s="88" t="str" cm="1">
        <f t="array" ref="H75:I75">IF($A75=VLOOKUP('Billing Form'!$I$5:$J$5,Dropdown!$A:$B,2,0),"yes","no")</f>
        <v>no</v>
      </c>
      <c r="I75" s="61" t="e">
        <v>#N/A</v>
      </c>
    </row>
    <row r="76" spans="1:9" s="61" customFormat="1" ht="30.6" customHeight="1" x14ac:dyDescent="0.25">
      <c r="A76" s="138"/>
      <c r="B76" s="172"/>
      <c r="C76" s="173"/>
      <c r="D76" s="174"/>
      <c r="E76" s="89" t="s">
        <v>13</v>
      </c>
      <c r="F76" s="140" t="str">
        <f t="shared" si="1"/>
        <v>Complete Log</v>
      </c>
      <c r="G76" s="134" t="str">
        <f t="array" ref="G76">INDEX(Index!$C:$C,MATCH(1,(Index!$A:$A='Billing Form'!$J$11)*(Index!$B:$B=$E76),0))</f>
        <v>Select Position</v>
      </c>
      <c r="H76" s="88" t="str" cm="1">
        <f t="array" ref="H76:I76">IF($A76=VLOOKUP('Billing Form'!$I$5:$J$5,Dropdown!$A:$B,2,0),"yes","no")</f>
        <v>no</v>
      </c>
      <c r="I76" s="61" t="e">
        <v>#N/A</v>
      </c>
    </row>
    <row r="77" spans="1:9" s="61" customFormat="1" ht="30.6" customHeight="1" x14ac:dyDescent="0.25">
      <c r="A77" s="138"/>
      <c r="B77" s="172"/>
      <c r="C77" s="173"/>
      <c r="D77" s="174"/>
      <c r="E77" s="89" t="s">
        <v>13</v>
      </c>
      <c r="F77" s="140" t="str">
        <f t="shared" si="1"/>
        <v>Complete Log</v>
      </c>
      <c r="G77" s="134" t="str">
        <f t="array" ref="G77">INDEX(Index!$C:$C,MATCH(1,(Index!$A:$A='Billing Form'!$J$11)*(Index!$B:$B=$E77),0))</f>
        <v>Select Position</v>
      </c>
      <c r="H77" s="88" t="str" cm="1">
        <f t="array" ref="H77:I77">IF($A77=VLOOKUP('Billing Form'!$I$5:$J$5,Dropdown!$A:$B,2,0),"yes","no")</f>
        <v>no</v>
      </c>
      <c r="I77" s="61" t="e">
        <v>#N/A</v>
      </c>
    </row>
    <row r="78" spans="1:9" s="61" customFormat="1" ht="30.6" customHeight="1" x14ac:dyDescent="0.25">
      <c r="A78" s="138"/>
      <c r="B78" s="172"/>
      <c r="C78" s="173"/>
      <c r="D78" s="174"/>
      <c r="E78" s="89" t="s">
        <v>13</v>
      </c>
      <c r="F78" s="140" t="str">
        <f t="shared" si="1"/>
        <v>Complete Log</v>
      </c>
      <c r="G78" s="134" t="str">
        <f t="array" ref="G78">INDEX(Index!$C:$C,MATCH(1,(Index!$A:$A='Billing Form'!$J$11)*(Index!$B:$B=$E78),0))</f>
        <v>Select Position</v>
      </c>
      <c r="H78" s="88" t="str" cm="1">
        <f t="array" ref="H78:I78">IF($A78=VLOOKUP('Billing Form'!$I$5:$J$5,Dropdown!$A:$B,2,0),"yes","no")</f>
        <v>no</v>
      </c>
      <c r="I78" s="61" t="e">
        <v>#N/A</v>
      </c>
    </row>
    <row r="79" spans="1:9" s="61" customFormat="1" ht="30.6" customHeight="1" x14ac:dyDescent="0.25">
      <c r="A79" s="138"/>
      <c r="B79" s="172"/>
      <c r="C79" s="173"/>
      <c r="D79" s="174"/>
      <c r="E79" s="89" t="s">
        <v>13</v>
      </c>
      <c r="F79" s="140" t="str">
        <f t="shared" si="1"/>
        <v>Complete Log</v>
      </c>
      <c r="G79" s="134" t="str">
        <f t="array" ref="G79">INDEX(Index!$C:$C,MATCH(1,(Index!$A:$A='Billing Form'!$J$11)*(Index!$B:$B=$E79),0))</f>
        <v>Select Position</v>
      </c>
      <c r="H79" s="88" t="str" cm="1">
        <f t="array" ref="H79:I79">IF($A79=VLOOKUP('Billing Form'!$I$5:$J$5,Dropdown!$A:$B,2,0),"yes","no")</f>
        <v>no</v>
      </c>
      <c r="I79" s="61" t="e">
        <v>#N/A</v>
      </c>
    </row>
    <row r="80" spans="1:9" s="61" customFormat="1" ht="30.6" customHeight="1" x14ac:dyDescent="0.25">
      <c r="A80" s="138"/>
      <c r="B80" s="172"/>
      <c r="C80" s="173"/>
      <c r="D80" s="174"/>
      <c r="E80" s="89" t="s">
        <v>13</v>
      </c>
      <c r="F80" s="140" t="str">
        <f t="shared" si="1"/>
        <v>Complete Log</v>
      </c>
      <c r="G80" s="134" t="str">
        <f t="array" ref="G80">INDEX(Index!$C:$C,MATCH(1,(Index!$A:$A='Billing Form'!$J$11)*(Index!$B:$B=$E80),0))</f>
        <v>Select Position</v>
      </c>
      <c r="H80" s="88" t="str" cm="1">
        <f t="array" ref="H80:I80">IF($A80=VLOOKUP('Billing Form'!$I$5:$J$5,Dropdown!$A:$B,2,0),"yes","no")</f>
        <v>no</v>
      </c>
      <c r="I80" s="61" t="e">
        <v>#N/A</v>
      </c>
    </row>
    <row r="81" spans="1:9" s="61" customFormat="1" ht="30" customHeight="1" x14ac:dyDescent="0.25">
      <c r="A81" s="138"/>
      <c r="B81" s="172"/>
      <c r="C81" s="173"/>
      <c r="D81" s="174"/>
      <c r="E81" s="89" t="s">
        <v>13</v>
      </c>
      <c r="F81" s="140" t="str">
        <f t="shared" si="1"/>
        <v>Complete Log</v>
      </c>
      <c r="G81" s="134" t="str">
        <f t="array" ref="G81">INDEX(Index!$C:$C,MATCH(1,(Index!$A:$A='Billing Form'!$J$11)*(Index!$B:$B=$E81),0))</f>
        <v>Select Position</v>
      </c>
      <c r="H81" s="88" t="str" cm="1">
        <f t="array" ref="H81:I81">IF($A81=VLOOKUP('Billing Form'!$I$5:$J$5,Dropdown!$A:$B,2,0),"yes","no")</f>
        <v>no</v>
      </c>
      <c r="I81" s="61" t="e">
        <v>#N/A</v>
      </c>
    </row>
    <row r="82" spans="1:9" s="61" customFormat="1" ht="30.6" customHeight="1" x14ac:dyDescent="0.25">
      <c r="A82" s="138"/>
      <c r="B82" s="172"/>
      <c r="C82" s="173"/>
      <c r="D82" s="174"/>
      <c r="E82" s="89" t="s">
        <v>13</v>
      </c>
      <c r="F82" s="140" t="str">
        <f t="shared" si="1"/>
        <v>Complete Log</v>
      </c>
      <c r="G82" s="134" t="str">
        <f t="array" ref="G82">INDEX(Index!$C:$C,MATCH(1,(Index!$A:$A='Billing Form'!$J$11)*(Index!$B:$B=$E82),0))</f>
        <v>Select Position</v>
      </c>
      <c r="H82" s="88" t="str" cm="1">
        <f t="array" ref="H82:I82">IF($A82=VLOOKUP('Billing Form'!$I$5:$J$5,Dropdown!$A:$B,2,0),"yes","no")</f>
        <v>no</v>
      </c>
      <c r="I82" s="61" t="e">
        <v>#N/A</v>
      </c>
    </row>
    <row r="83" spans="1:9" s="61" customFormat="1" ht="30.6" customHeight="1" x14ac:dyDescent="0.25">
      <c r="A83" s="138"/>
      <c r="B83" s="172"/>
      <c r="C83" s="173"/>
      <c r="D83" s="174"/>
      <c r="E83" s="89" t="s">
        <v>13</v>
      </c>
      <c r="F83" s="140" t="str">
        <f t="shared" si="1"/>
        <v>Complete Log</v>
      </c>
      <c r="G83" s="134" t="str">
        <f t="array" ref="G83">INDEX(Index!$C:$C,MATCH(1,(Index!$A:$A='Billing Form'!$J$11)*(Index!$B:$B=$E83),0))</f>
        <v>Select Position</v>
      </c>
      <c r="H83" s="88" t="str" cm="1">
        <f t="array" ref="H83:I83">IF($A83=VLOOKUP('Billing Form'!$I$5:$J$5,Dropdown!$A:$B,2,0),"yes","no")</f>
        <v>no</v>
      </c>
      <c r="I83" s="61" t="e">
        <v>#N/A</v>
      </c>
    </row>
    <row r="84" spans="1:9" s="61" customFormat="1" ht="30.6" customHeight="1" x14ac:dyDescent="0.25">
      <c r="A84" s="138"/>
      <c r="B84" s="172"/>
      <c r="C84" s="173"/>
      <c r="D84" s="174"/>
      <c r="E84" s="89" t="s">
        <v>13</v>
      </c>
      <c r="F84" s="140" t="str">
        <f t="shared" si="1"/>
        <v>Complete Log</v>
      </c>
      <c r="G84" s="134" t="str">
        <f t="array" ref="G84">INDEX(Index!$C:$C,MATCH(1,(Index!$A:$A='Billing Form'!$J$11)*(Index!$B:$B=$E84),0))</f>
        <v>Select Position</v>
      </c>
      <c r="H84" s="88" t="str" cm="1">
        <f t="array" ref="H84:I84">IF($A84=VLOOKUP('Billing Form'!$I$5:$J$5,Dropdown!$A:$B,2,0),"yes","no")</f>
        <v>no</v>
      </c>
      <c r="I84" s="61" t="e">
        <v>#N/A</v>
      </c>
    </row>
    <row r="85" spans="1:9" s="61" customFormat="1" ht="30.6" customHeight="1" x14ac:dyDescent="0.25">
      <c r="A85" s="138"/>
      <c r="B85" s="172"/>
      <c r="C85" s="173"/>
      <c r="D85" s="174"/>
      <c r="E85" s="89" t="s">
        <v>13</v>
      </c>
      <c r="F85" s="140" t="str">
        <f t="shared" si="1"/>
        <v>Complete Log</v>
      </c>
      <c r="G85" s="134" t="str">
        <f t="array" ref="G85">INDEX(Index!$C:$C,MATCH(1,(Index!$A:$A='Billing Form'!$J$11)*(Index!$B:$B=$E85),0))</f>
        <v>Select Position</v>
      </c>
      <c r="H85" s="88" t="str" cm="1">
        <f t="array" ref="H85:I85">IF($A85=VLOOKUP('Billing Form'!$I$5:$J$5,Dropdown!$A:$B,2,0),"yes","no")</f>
        <v>no</v>
      </c>
      <c r="I85" s="61" t="e">
        <v>#N/A</v>
      </c>
    </row>
    <row r="86" spans="1:9" s="61" customFormat="1" ht="30.6" customHeight="1" x14ac:dyDescent="0.25">
      <c r="A86" s="138"/>
      <c r="B86" s="172"/>
      <c r="C86" s="173"/>
      <c r="D86" s="174"/>
      <c r="E86" s="89" t="s">
        <v>13</v>
      </c>
      <c r="F86" s="140" t="str">
        <f t="shared" si="1"/>
        <v>Complete Log</v>
      </c>
      <c r="G86" s="134" t="str">
        <f t="array" ref="G86">INDEX(Index!$C:$C,MATCH(1,(Index!$A:$A='Billing Form'!$J$11)*(Index!$B:$B=$E86),0))</f>
        <v>Select Position</v>
      </c>
      <c r="H86" s="88" t="str" cm="1">
        <f t="array" ref="H86:I86">IF($A86=VLOOKUP('Billing Form'!$I$5:$J$5,Dropdown!$A:$B,2,0),"yes","no")</f>
        <v>no</v>
      </c>
      <c r="I86" s="61" t="e">
        <v>#N/A</v>
      </c>
    </row>
    <row r="87" spans="1:9" s="61" customFormat="1" ht="30.6" customHeight="1" x14ac:dyDescent="0.25">
      <c r="A87" s="138"/>
      <c r="B87" s="172"/>
      <c r="C87" s="173"/>
      <c r="D87" s="174"/>
      <c r="E87" s="89" t="s">
        <v>13</v>
      </c>
      <c r="F87" s="140" t="str">
        <f t="shared" si="1"/>
        <v>Complete Log</v>
      </c>
      <c r="G87" s="134" t="str">
        <f t="array" ref="G87">INDEX(Index!$C:$C,MATCH(1,(Index!$A:$A='Billing Form'!$J$11)*(Index!$B:$B=$E87),0))</f>
        <v>Select Position</v>
      </c>
      <c r="H87" s="88" t="str" cm="1">
        <f t="array" ref="H87:I87">IF($A87=VLOOKUP('Billing Form'!$I$5:$J$5,Dropdown!$A:$B,2,0),"yes","no")</f>
        <v>no</v>
      </c>
      <c r="I87" s="61" t="e">
        <v>#N/A</v>
      </c>
    </row>
    <row r="88" spans="1:9" s="61" customFormat="1" ht="30.6" customHeight="1" x14ac:dyDescent="0.25">
      <c r="A88" s="138"/>
      <c r="B88" s="172"/>
      <c r="C88" s="173"/>
      <c r="D88" s="174"/>
      <c r="E88" s="89" t="s">
        <v>13</v>
      </c>
      <c r="F88" s="140" t="str">
        <f t="shared" si="1"/>
        <v>Complete Log</v>
      </c>
      <c r="G88" s="134" t="str">
        <f t="array" ref="G88">INDEX(Index!$C:$C,MATCH(1,(Index!$A:$A='Billing Form'!$J$11)*(Index!$B:$B=$E88),0))</f>
        <v>Select Position</v>
      </c>
      <c r="H88" s="88" t="str" cm="1">
        <f t="array" ref="H88:I88">IF($A88=VLOOKUP('Billing Form'!$I$5:$J$5,Dropdown!$A:$B,2,0),"yes","no")</f>
        <v>no</v>
      </c>
      <c r="I88" s="61" t="e">
        <v>#N/A</v>
      </c>
    </row>
    <row r="89" spans="1:9" s="61" customFormat="1" ht="30" customHeight="1" x14ac:dyDescent="0.25">
      <c r="A89" s="138"/>
      <c r="B89" s="172"/>
      <c r="C89" s="173"/>
      <c r="D89" s="174"/>
      <c r="E89" s="89" t="s">
        <v>13</v>
      </c>
      <c r="F89" s="140" t="str">
        <f t="shared" si="1"/>
        <v>Complete Log</v>
      </c>
      <c r="G89" s="134" t="str">
        <f t="array" ref="G89">INDEX(Index!$C:$C,MATCH(1,(Index!$A:$A='Billing Form'!$J$11)*(Index!$B:$B=$E89),0))</f>
        <v>Select Position</v>
      </c>
      <c r="H89" s="88" t="str" cm="1">
        <f t="array" ref="H89:I89">IF($A89=VLOOKUP('Billing Form'!$I$5:$J$5,Dropdown!$A:$B,2,0),"yes","no")</f>
        <v>no</v>
      </c>
      <c r="I89" s="61" t="e">
        <v>#N/A</v>
      </c>
    </row>
    <row r="90" spans="1:9" s="61" customFormat="1" ht="30.6" customHeight="1" x14ac:dyDescent="0.25">
      <c r="A90" s="138"/>
      <c r="B90" s="172"/>
      <c r="C90" s="173"/>
      <c r="D90" s="174"/>
      <c r="E90" s="89" t="s">
        <v>13</v>
      </c>
      <c r="F90" s="140" t="str">
        <f t="shared" si="1"/>
        <v>Complete Log</v>
      </c>
      <c r="G90" s="134" t="str">
        <f t="array" ref="G90">INDEX(Index!$C:$C,MATCH(1,(Index!$A:$A='Billing Form'!$J$11)*(Index!$B:$B=$E90),0))</f>
        <v>Select Position</v>
      </c>
      <c r="H90" s="88" t="str" cm="1">
        <f t="array" ref="H90:I90">IF($A90=VLOOKUP('Billing Form'!$I$5:$J$5,Dropdown!$A:$B,2,0),"yes","no")</f>
        <v>no</v>
      </c>
      <c r="I90" s="61" t="e">
        <v>#N/A</v>
      </c>
    </row>
    <row r="91" spans="1:9" s="61" customFormat="1" ht="30.6" customHeight="1" x14ac:dyDescent="0.25">
      <c r="A91" s="138"/>
      <c r="B91" s="172"/>
      <c r="C91" s="173"/>
      <c r="D91" s="174"/>
      <c r="E91" s="89" t="s">
        <v>13</v>
      </c>
      <c r="F91" s="140" t="str">
        <f t="shared" si="1"/>
        <v>Complete Log</v>
      </c>
      <c r="G91" s="134" t="str">
        <f t="array" ref="G91">INDEX(Index!$C:$C,MATCH(1,(Index!$A:$A='Billing Form'!$J$11)*(Index!$B:$B=$E91),0))</f>
        <v>Select Position</v>
      </c>
      <c r="H91" s="88" t="str" cm="1">
        <f t="array" ref="H91:I91">IF($A91=VLOOKUP('Billing Form'!$I$5:$J$5,Dropdown!$A:$B,2,0),"yes","no")</f>
        <v>no</v>
      </c>
      <c r="I91" s="61" t="e">
        <v>#N/A</v>
      </c>
    </row>
    <row r="92" spans="1:9" s="61" customFormat="1" ht="30.6" customHeight="1" x14ac:dyDescent="0.25">
      <c r="A92" s="138"/>
      <c r="B92" s="172"/>
      <c r="C92" s="173"/>
      <c r="D92" s="174"/>
      <c r="E92" s="89" t="s">
        <v>13</v>
      </c>
      <c r="F92" s="140" t="str">
        <f t="shared" si="1"/>
        <v>Complete Log</v>
      </c>
      <c r="G92" s="134" t="str">
        <f t="array" ref="G92">INDEX(Index!$C:$C,MATCH(1,(Index!$A:$A='Billing Form'!$J$11)*(Index!$B:$B=$E92),0))</f>
        <v>Select Position</v>
      </c>
      <c r="H92" s="88" t="str" cm="1">
        <f t="array" ref="H92:I92">IF($A92=VLOOKUP('Billing Form'!$I$5:$J$5,Dropdown!$A:$B,2,0),"yes","no")</f>
        <v>no</v>
      </c>
      <c r="I92" s="61" t="e">
        <v>#N/A</v>
      </c>
    </row>
    <row r="93" spans="1:9" s="61" customFormat="1" ht="30.6" customHeight="1" x14ac:dyDescent="0.25">
      <c r="A93" s="138"/>
      <c r="B93" s="172"/>
      <c r="C93" s="173"/>
      <c r="D93" s="174"/>
      <c r="E93" s="89" t="s">
        <v>13</v>
      </c>
      <c r="F93" s="140" t="str">
        <f t="shared" si="1"/>
        <v>Complete Log</v>
      </c>
      <c r="G93" s="134" t="str">
        <f t="array" ref="G93">INDEX(Index!$C:$C,MATCH(1,(Index!$A:$A='Billing Form'!$J$11)*(Index!$B:$B=$E93),0))</f>
        <v>Select Position</v>
      </c>
      <c r="H93" s="88" t="str" cm="1">
        <f t="array" ref="H93:I93">IF($A93=VLOOKUP('Billing Form'!$I$5:$J$5,Dropdown!$A:$B,2,0),"yes","no")</f>
        <v>no</v>
      </c>
      <c r="I93" s="61" t="e">
        <v>#N/A</v>
      </c>
    </row>
    <row r="94" spans="1:9" s="61" customFormat="1" ht="30.6" customHeight="1" x14ac:dyDescent="0.25">
      <c r="A94" s="138"/>
      <c r="B94" s="172"/>
      <c r="C94" s="173"/>
      <c r="D94" s="174"/>
      <c r="E94" s="89" t="s">
        <v>13</v>
      </c>
      <c r="F94" s="140" t="str">
        <f t="shared" si="1"/>
        <v>Complete Log</v>
      </c>
      <c r="G94" s="134" t="str">
        <f t="array" ref="G94">INDEX(Index!$C:$C,MATCH(1,(Index!$A:$A='Billing Form'!$J$11)*(Index!$B:$B=$E94),0))</f>
        <v>Select Position</v>
      </c>
      <c r="H94" s="88" t="str" cm="1">
        <f t="array" ref="H94:I94">IF($A94=VLOOKUP('Billing Form'!$I$5:$J$5,Dropdown!$A:$B,2,0),"yes","no")</f>
        <v>no</v>
      </c>
      <c r="I94" s="61" t="e">
        <v>#N/A</v>
      </c>
    </row>
    <row r="95" spans="1:9" s="61" customFormat="1" ht="30.6" customHeight="1" x14ac:dyDescent="0.25">
      <c r="A95" s="138"/>
      <c r="B95" s="172"/>
      <c r="C95" s="173"/>
      <c r="D95" s="174"/>
      <c r="E95" s="89" t="s">
        <v>13</v>
      </c>
      <c r="F95" s="140" t="str">
        <f t="shared" si="1"/>
        <v>Complete Log</v>
      </c>
      <c r="G95" s="134" t="str">
        <f t="array" ref="G95">INDEX(Index!$C:$C,MATCH(1,(Index!$A:$A='Billing Form'!$J$11)*(Index!$B:$B=$E95),0))</f>
        <v>Select Position</v>
      </c>
      <c r="H95" s="88" t="str" cm="1">
        <f t="array" ref="H95:I95">IF($A95=VLOOKUP('Billing Form'!$I$5:$J$5,Dropdown!$A:$B,2,0),"yes","no")</f>
        <v>no</v>
      </c>
      <c r="I95" s="61" t="e">
        <v>#N/A</v>
      </c>
    </row>
    <row r="96" spans="1:9" s="61" customFormat="1" ht="30.6" customHeight="1" x14ac:dyDescent="0.25">
      <c r="A96" s="138"/>
      <c r="B96" s="172"/>
      <c r="C96" s="173"/>
      <c r="D96" s="174"/>
      <c r="E96" s="89" t="s">
        <v>13</v>
      </c>
      <c r="F96" s="140" t="str">
        <f t="shared" si="1"/>
        <v>Complete Log</v>
      </c>
      <c r="G96" s="134" t="str">
        <f t="array" ref="G96">INDEX(Index!$C:$C,MATCH(1,(Index!$A:$A='Billing Form'!$J$11)*(Index!$B:$B=$E96),0))</f>
        <v>Select Position</v>
      </c>
      <c r="H96" s="88" t="str" cm="1">
        <f t="array" ref="H96:I96">IF($A96=VLOOKUP('Billing Form'!$I$5:$J$5,Dropdown!$A:$B,2,0),"yes","no")</f>
        <v>no</v>
      </c>
      <c r="I96" s="61" t="e">
        <v>#N/A</v>
      </c>
    </row>
    <row r="97" spans="1:9" s="61" customFormat="1" ht="30" customHeight="1" x14ac:dyDescent="0.25">
      <c r="A97" s="138"/>
      <c r="B97" s="172"/>
      <c r="C97" s="173"/>
      <c r="D97" s="174"/>
      <c r="E97" s="89" t="s">
        <v>13</v>
      </c>
      <c r="F97" s="140" t="str">
        <f t="shared" si="1"/>
        <v>Complete Log</v>
      </c>
      <c r="G97" s="134" t="str">
        <f t="array" ref="G97">INDEX(Index!$C:$C,MATCH(1,(Index!$A:$A='Billing Form'!$J$11)*(Index!$B:$B=$E97),0))</f>
        <v>Select Position</v>
      </c>
      <c r="H97" s="88" t="str" cm="1">
        <f t="array" ref="H97:I97">IF($A97=VLOOKUP('Billing Form'!$I$5:$J$5,Dropdown!$A:$B,2,0),"yes","no")</f>
        <v>no</v>
      </c>
      <c r="I97" s="61" t="e">
        <v>#N/A</v>
      </c>
    </row>
    <row r="98" spans="1:9" s="61" customFormat="1" ht="30.6" customHeight="1" x14ac:dyDescent="0.25">
      <c r="A98" s="138"/>
      <c r="B98" s="172"/>
      <c r="C98" s="173"/>
      <c r="D98" s="174"/>
      <c r="E98" s="89" t="s">
        <v>13</v>
      </c>
      <c r="F98" s="140" t="str">
        <f t="shared" si="1"/>
        <v>Complete Log</v>
      </c>
      <c r="G98" s="134" t="str">
        <f t="array" ref="G98">INDEX(Index!$C:$C,MATCH(1,(Index!$A:$A='Billing Form'!$J$11)*(Index!$B:$B=$E98),0))</f>
        <v>Select Position</v>
      </c>
      <c r="H98" s="88" t="str" cm="1">
        <f t="array" ref="H98:I98">IF($A98=VLOOKUP('Billing Form'!$I$5:$J$5,Dropdown!$A:$B,2,0),"yes","no")</f>
        <v>no</v>
      </c>
      <c r="I98" s="61" t="e">
        <v>#N/A</v>
      </c>
    </row>
    <row r="99" spans="1:9" s="61" customFormat="1" ht="30.6" customHeight="1" x14ac:dyDescent="0.25">
      <c r="A99" s="138"/>
      <c r="B99" s="172"/>
      <c r="C99" s="173"/>
      <c r="D99" s="174"/>
      <c r="E99" s="89" t="s">
        <v>13</v>
      </c>
      <c r="F99" s="140" t="str">
        <f t="shared" si="1"/>
        <v>Complete Log</v>
      </c>
      <c r="G99" s="134" t="str">
        <f t="array" ref="G99">INDEX(Index!$C:$C,MATCH(1,(Index!$A:$A='Billing Form'!$J$11)*(Index!$B:$B=$E99),0))</f>
        <v>Select Position</v>
      </c>
      <c r="H99" s="88" t="str" cm="1">
        <f t="array" ref="H99:I99">IF($A99=VLOOKUP('Billing Form'!$I$5:$J$5,Dropdown!$A:$B,2,0),"yes","no")</f>
        <v>no</v>
      </c>
      <c r="I99" s="61" t="e">
        <v>#N/A</v>
      </c>
    </row>
    <row r="100" spans="1:9" s="61" customFormat="1" ht="30.6" customHeight="1" x14ac:dyDescent="0.25">
      <c r="A100" s="138"/>
      <c r="B100" s="172"/>
      <c r="C100" s="173"/>
      <c r="D100" s="174"/>
      <c r="E100" s="89" t="s">
        <v>13</v>
      </c>
      <c r="F100" s="140" t="str">
        <f t="shared" si="1"/>
        <v>Complete Log</v>
      </c>
      <c r="G100" s="134" t="str">
        <f t="array" ref="G100">INDEX(Index!$C:$C,MATCH(1,(Index!$A:$A='Billing Form'!$J$11)*(Index!$B:$B=$E100),0))</f>
        <v>Select Position</v>
      </c>
      <c r="H100" s="88" t="str" cm="1">
        <f t="array" ref="H100:I100">IF($A100=VLOOKUP('Billing Form'!$I$5:$J$5,Dropdown!$A:$B,2,0),"yes","no")</f>
        <v>no</v>
      </c>
      <c r="I100" s="61" t="e">
        <v>#N/A</v>
      </c>
    </row>
    <row r="101" spans="1:9" s="61" customFormat="1" ht="30.6" customHeight="1" x14ac:dyDescent="0.25">
      <c r="A101" s="138"/>
      <c r="B101" s="172"/>
      <c r="C101" s="173"/>
      <c r="D101" s="174"/>
      <c r="E101" s="89" t="s">
        <v>13</v>
      </c>
      <c r="F101" s="140" t="str">
        <f t="shared" si="1"/>
        <v>Complete Log</v>
      </c>
      <c r="G101" s="134" t="str">
        <f t="array" ref="G101">INDEX(Index!$C:$C,MATCH(1,(Index!$A:$A='Billing Form'!$J$11)*(Index!$B:$B=$E101),0))</f>
        <v>Select Position</v>
      </c>
      <c r="H101" s="88" t="str" cm="1">
        <f t="array" ref="H101:I101">IF($A101=VLOOKUP('Billing Form'!$I$5:$J$5,Dropdown!$A:$B,2,0),"yes","no")</f>
        <v>no</v>
      </c>
      <c r="I101" s="61" t="e">
        <v>#N/A</v>
      </c>
    </row>
    <row r="102" spans="1:9" s="61" customFormat="1" ht="30.6" customHeight="1" x14ac:dyDescent="0.25">
      <c r="A102" s="138"/>
      <c r="B102" s="172"/>
      <c r="C102" s="173"/>
      <c r="D102" s="174"/>
      <c r="E102" s="89" t="s">
        <v>13</v>
      </c>
      <c r="F102" s="140" t="str">
        <f t="shared" si="1"/>
        <v>Complete Log</v>
      </c>
      <c r="G102" s="134" t="str">
        <f t="array" ref="G102">INDEX(Index!$C:$C,MATCH(1,(Index!$A:$A='Billing Form'!$J$11)*(Index!$B:$B=$E102),0))</f>
        <v>Select Position</v>
      </c>
      <c r="H102" s="88" t="str" cm="1">
        <f t="array" ref="H102:I102">IF($A102=VLOOKUP('Billing Form'!$I$5:$J$5,Dropdown!$A:$B,2,0),"yes","no")</f>
        <v>no</v>
      </c>
      <c r="I102" s="61" t="e">
        <v>#N/A</v>
      </c>
    </row>
    <row r="103" spans="1:9" s="61" customFormat="1" ht="30.6" customHeight="1" x14ac:dyDescent="0.25">
      <c r="A103" s="138"/>
      <c r="B103" s="172"/>
      <c r="C103" s="173"/>
      <c r="D103" s="174"/>
      <c r="E103" s="89" t="s">
        <v>13</v>
      </c>
      <c r="F103" s="140" t="str">
        <f>IFERROR(ROUND(IF($H103="yes",$G103,($G103/30.42)*$A103),2),"Complete Log")</f>
        <v>Complete Log</v>
      </c>
      <c r="G103" s="134" t="str">
        <f t="array" ref="G103">INDEX(Index!$C:$C,MATCH(1,(Index!$A:$A='Billing Form'!$J$11)*(Index!$B:$B=$E103),0))</f>
        <v>Select Position</v>
      </c>
      <c r="H103" s="88" t="str" cm="1">
        <f t="array" ref="H103:I103">IF($A103=VLOOKUP('Billing Form'!$I$5:$J$5,Dropdown!$A:$B,2,0),"yes","no")</f>
        <v>no</v>
      </c>
      <c r="I103" s="61" t="e">
        <v>#N/A</v>
      </c>
    </row>
    <row r="104" spans="1:9" x14ac:dyDescent="0.25">
      <c r="A104" s="139" t="s">
        <v>95</v>
      </c>
    </row>
  </sheetData>
  <sheetProtection algorithmName="SHA-512" hashValue="aI4esD1qf8HpaPsyrDAOKAQBI7Ks7+TOqeOxSJ9WLpvDPHyLyNeHeC49rN9JQYJPeICouW0pgPHeLy+OqhA2yA==" saltValue="Qw+ClSVaqKqMC/jOQPlQ+Q==" spinCount="100000" sheet="1" objects="1" scenarios="1"/>
  <mergeCells count="101">
    <mergeCell ref="A1:E1"/>
    <mergeCell ref="B3:B4"/>
    <mergeCell ref="B5:D5"/>
    <mergeCell ref="B6:D6"/>
    <mergeCell ref="B7:D7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62:D62"/>
    <mergeCell ref="B63:D63"/>
    <mergeCell ref="B64:D64"/>
    <mergeCell ref="B65:D65"/>
    <mergeCell ref="B66:D66"/>
    <mergeCell ref="B67:D67"/>
    <mergeCell ref="B56:D56"/>
    <mergeCell ref="B57:D57"/>
    <mergeCell ref="B58:D58"/>
    <mergeCell ref="B59:D59"/>
    <mergeCell ref="B60:D60"/>
    <mergeCell ref="B61:D61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</mergeCells>
  <conditionalFormatting sqref="A106:A1048576 A1:A104">
    <cfRule type="duplicateValues" dxfId="0" priority="10"/>
  </conditionalFormatting>
  <printOptions horizontalCentered="1"/>
  <pageMargins left="0.3" right="0.3" top="0.5" bottom="0.25" header="0.3" footer="0.3"/>
  <pageSetup scale="86" fitToHeight="2" orientation="landscape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35B92D-70CD-4F79-9C77-BA393F413E06}">
          <x14:formula1>
            <xm:f>Dropdown!$D$2:$D$4</xm:f>
          </x14:formula1>
          <xm:sqref>E6:E103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F971-821E-401F-AE4C-EE771BE6BDD9}">
  <dimension ref="A1:D16"/>
  <sheetViews>
    <sheetView workbookViewId="0">
      <selection activeCell="B3" sqref="B3"/>
    </sheetView>
  </sheetViews>
  <sheetFormatPr defaultRowHeight="15" x14ac:dyDescent="0.25"/>
  <cols>
    <col min="1" max="1" width="17" bestFit="1" customWidth="1"/>
    <col min="2" max="2" width="17" customWidth="1"/>
    <col min="3" max="3" width="25.28515625" customWidth="1"/>
  </cols>
  <sheetData>
    <row r="1" spans="1:4" x14ac:dyDescent="0.25">
      <c r="A1" t="s">
        <v>84</v>
      </c>
      <c r="C1" t="s">
        <v>35</v>
      </c>
      <c r="D1" t="s">
        <v>56</v>
      </c>
    </row>
    <row r="2" spans="1:4" x14ac:dyDescent="0.25">
      <c r="A2" t="s">
        <v>13</v>
      </c>
      <c r="B2" t="s">
        <v>86</v>
      </c>
      <c r="C2" t="s">
        <v>13</v>
      </c>
      <c r="D2" t="s">
        <v>13</v>
      </c>
    </row>
    <row r="3" spans="1:4" x14ac:dyDescent="0.25">
      <c r="A3" t="s">
        <v>14</v>
      </c>
      <c r="B3">
        <v>31</v>
      </c>
      <c r="C3" t="s">
        <v>36</v>
      </c>
      <c r="D3" t="s">
        <v>32</v>
      </c>
    </row>
    <row r="4" spans="1:4" x14ac:dyDescent="0.25">
      <c r="A4" t="s">
        <v>15</v>
      </c>
      <c r="B4">
        <v>28</v>
      </c>
      <c r="C4" t="s">
        <v>37</v>
      </c>
      <c r="D4" t="s">
        <v>33</v>
      </c>
    </row>
    <row r="5" spans="1:4" x14ac:dyDescent="0.25">
      <c r="A5" t="s">
        <v>16</v>
      </c>
      <c r="B5">
        <v>31</v>
      </c>
      <c r="C5" t="s">
        <v>38</v>
      </c>
    </row>
    <row r="6" spans="1:4" x14ac:dyDescent="0.25">
      <c r="A6" t="s">
        <v>17</v>
      </c>
      <c r="B6">
        <v>30</v>
      </c>
      <c r="C6" t="s">
        <v>39</v>
      </c>
    </row>
    <row r="7" spans="1:4" x14ac:dyDescent="0.25">
      <c r="A7" t="s">
        <v>18</v>
      </c>
      <c r="B7">
        <v>31</v>
      </c>
      <c r="C7" t="s">
        <v>40</v>
      </c>
    </row>
    <row r="8" spans="1:4" x14ac:dyDescent="0.25">
      <c r="A8" t="s">
        <v>19</v>
      </c>
      <c r="B8">
        <v>30</v>
      </c>
      <c r="C8" t="s">
        <v>41</v>
      </c>
    </row>
    <row r="9" spans="1:4" x14ac:dyDescent="0.25">
      <c r="A9" t="s">
        <v>20</v>
      </c>
      <c r="B9">
        <v>31</v>
      </c>
      <c r="C9" t="s">
        <v>42</v>
      </c>
    </row>
    <row r="10" spans="1:4" x14ac:dyDescent="0.25">
      <c r="A10" t="s">
        <v>21</v>
      </c>
      <c r="B10">
        <v>31</v>
      </c>
      <c r="C10" t="s">
        <v>43</v>
      </c>
    </row>
    <row r="11" spans="1:4" x14ac:dyDescent="0.25">
      <c r="A11" t="s">
        <v>22</v>
      </c>
      <c r="B11">
        <v>30</v>
      </c>
      <c r="C11" t="s">
        <v>44</v>
      </c>
      <c r="D11" s="75"/>
    </row>
    <row r="12" spans="1:4" x14ac:dyDescent="0.25">
      <c r="A12" t="s">
        <v>23</v>
      </c>
      <c r="B12">
        <v>31</v>
      </c>
      <c r="C12" t="s">
        <v>45</v>
      </c>
    </row>
    <row r="13" spans="1:4" x14ac:dyDescent="0.25">
      <c r="A13" t="s">
        <v>24</v>
      </c>
      <c r="B13">
        <v>30</v>
      </c>
      <c r="C13" t="s">
        <v>46</v>
      </c>
    </row>
    <row r="14" spans="1:4" x14ac:dyDescent="0.25">
      <c r="A14" t="s">
        <v>25</v>
      </c>
      <c r="B14">
        <v>31</v>
      </c>
      <c r="C14" t="s">
        <v>47</v>
      </c>
    </row>
    <row r="15" spans="1:4" x14ac:dyDescent="0.25">
      <c r="C15" t="s">
        <v>48</v>
      </c>
    </row>
    <row r="16" spans="1:4" x14ac:dyDescent="0.25">
      <c r="C16" t="s">
        <v>49</v>
      </c>
    </row>
  </sheetData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CE60-1C3A-4767-BEB2-21AEE17AAE6F}">
  <dimension ref="C3:R43"/>
  <sheetViews>
    <sheetView topLeftCell="A5" workbookViewId="0">
      <selection activeCell="D43" sqref="D43"/>
    </sheetView>
  </sheetViews>
  <sheetFormatPr defaultColWidth="9.140625" defaultRowHeight="12.75" x14ac:dyDescent="0.2"/>
  <cols>
    <col min="1" max="3" width="9.140625" style="98"/>
    <col min="4" max="4" width="19.140625" style="98" customWidth="1"/>
    <col min="5" max="5" width="18.42578125" style="98" customWidth="1"/>
    <col min="6" max="6" width="11.85546875" style="98" bestFit="1" customWidth="1"/>
    <col min="7" max="7" width="9.85546875" style="98" bestFit="1" customWidth="1"/>
    <col min="8" max="8" width="10.42578125" style="98" bestFit="1" customWidth="1"/>
    <col min="9" max="9" width="15.140625" style="98" customWidth="1"/>
    <col min="10" max="10" width="14.85546875" style="98" bestFit="1" customWidth="1"/>
    <col min="11" max="11" width="9.7109375" style="98" bestFit="1" customWidth="1"/>
    <col min="12" max="12" width="10.140625" style="98" bestFit="1" customWidth="1"/>
    <col min="13" max="13" width="10.28515625" style="98" bestFit="1" customWidth="1"/>
    <col min="14" max="14" width="12.28515625" style="98" bestFit="1" customWidth="1"/>
    <col min="15" max="15" width="10.28515625" style="98" bestFit="1" customWidth="1"/>
    <col min="16" max="16" width="10.85546875" style="98" bestFit="1" customWidth="1"/>
    <col min="17" max="17" width="11.28515625" style="98" bestFit="1" customWidth="1"/>
    <col min="18" max="18" width="11.7109375" style="98" bestFit="1" customWidth="1"/>
    <col min="19" max="16384" width="9.140625" style="98"/>
  </cols>
  <sheetData>
    <row r="3" spans="3:18" ht="26.25" customHeight="1" x14ac:dyDescent="0.35">
      <c r="C3" s="181" t="s">
        <v>59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96"/>
    </row>
    <row r="4" spans="3:18" ht="26.25" customHeight="1" x14ac:dyDescent="0.2"/>
    <row r="5" spans="3:18" ht="26.25" customHeight="1" x14ac:dyDescent="0.2">
      <c r="C5" s="99"/>
      <c r="D5" s="100"/>
    </row>
    <row r="6" spans="3:18" x14ac:dyDescent="0.2">
      <c r="E6" s="100"/>
    </row>
    <row r="8" spans="3:18" ht="45.75" customHeight="1" x14ac:dyDescent="0.2">
      <c r="C8" s="183" t="s">
        <v>60</v>
      </c>
      <c r="D8" s="183"/>
      <c r="E8" s="184" t="s">
        <v>61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</row>
    <row r="9" spans="3:18" ht="15" x14ac:dyDescent="0.25">
      <c r="E9" s="101" t="s">
        <v>36</v>
      </c>
      <c r="F9" s="102" t="s">
        <v>37</v>
      </c>
      <c r="G9" s="103" t="s">
        <v>62</v>
      </c>
      <c r="H9" s="103" t="s">
        <v>39</v>
      </c>
      <c r="I9" s="104" t="s">
        <v>40</v>
      </c>
      <c r="J9" s="103" t="s">
        <v>41</v>
      </c>
      <c r="K9" s="105" t="s">
        <v>42</v>
      </c>
      <c r="L9" s="105" t="s">
        <v>43</v>
      </c>
      <c r="M9" s="105" t="s">
        <v>63</v>
      </c>
      <c r="N9" s="105" t="s">
        <v>64</v>
      </c>
      <c r="O9" s="105" t="s">
        <v>46</v>
      </c>
      <c r="P9" s="105" t="s">
        <v>47</v>
      </c>
      <c r="Q9" s="106" t="s">
        <v>65</v>
      </c>
      <c r="R9" s="106" t="s">
        <v>66</v>
      </c>
    </row>
    <row r="10" spans="3:18" x14ac:dyDescent="0.2">
      <c r="E10" s="107">
        <v>708</v>
      </c>
      <c r="F10" s="107">
        <v>335</v>
      </c>
      <c r="G10" s="107">
        <v>558</v>
      </c>
      <c r="H10" s="107">
        <v>380</v>
      </c>
      <c r="I10" s="107">
        <v>67</v>
      </c>
      <c r="J10" s="107">
        <v>238</v>
      </c>
      <c r="K10" s="107">
        <v>491</v>
      </c>
      <c r="L10" s="107">
        <v>248</v>
      </c>
      <c r="M10" s="107">
        <v>366</v>
      </c>
      <c r="N10" s="107">
        <v>383</v>
      </c>
      <c r="O10" s="107">
        <v>378</v>
      </c>
      <c r="P10" s="107">
        <v>217</v>
      </c>
      <c r="Q10" s="107">
        <v>320</v>
      </c>
      <c r="R10" s="107">
        <v>308</v>
      </c>
    </row>
    <row r="11" spans="3:18" ht="15" x14ac:dyDescent="0.25">
      <c r="C11" s="100" t="s">
        <v>67</v>
      </c>
      <c r="D11" s="108">
        <v>0.39400000000000002</v>
      </c>
      <c r="E11" s="97">
        <v>279</v>
      </c>
      <c r="F11" s="97">
        <v>132</v>
      </c>
      <c r="G11" s="97">
        <v>220</v>
      </c>
      <c r="H11" s="97">
        <v>150</v>
      </c>
      <c r="I11" s="97">
        <v>27</v>
      </c>
      <c r="J11" s="97">
        <v>94</v>
      </c>
      <c r="K11" s="97">
        <v>194</v>
      </c>
      <c r="L11" s="97">
        <v>98</v>
      </c>
      <c r="M11" s="97">
        <v>145</v>
      </c>
      <c r="N11" s="97">
        <v>151</v>
      </c>
      <c r="O11" s="97">
        <v>149</v>
      </c>
      <c r="P11" s="97">
        <v>86</v>
      </c>
      <c r="Q11" s="97">
        <v>127</v>
      </c>
      <c r="R11" s="97">
        <v>122</v>
      </c>
    </row>
    <row r="12" spans="3:18" ht="15" x14ac:dyDescent="0.25">
      <c r="C12" s="100" t="s">
        <v>68</v>
      </c>
      <c r="D12" s="108">
        <v>0.08</v>
      </c>
      <c r="E12" s="97">
        <v>57</v>
      </c>
      <c r="F12" s="97">
        <v>27</v>
      </c>
      <c r="G12" s="97">
        <v>45</v>
      </c>
      <c r="H12" s="97">
        <v>31</v>
      </c>
      <c r="I12" s="97">
        <v>6</v>
      </c>
      <c r="J12" s="97">
        <v>20</v>
      </c>
      <c r="K12" s="97">
        <v>40</v>
      </c>
      <c r="L12" s="97">
        <v>20</v>
      </c>
      <c r="M12" s="97">
        <v>30</v>
      </c>
      <c r="N12" s="97">
        <v>31</v>
      </c>
      <c r="O12" s="97">
        <v>31</v>
      </c>
      <c r="P12" s="97">
        <v>18</v>
      </c>
      <c r="Q12" s="97">
        <v>26</v>
      </c>
      <c r="R12" s="97">
        <v>25</v>
      </c>
    </row>
    <row r="13" spans="3:18" ht="15" x14ac:dyDescent="0.25">
      <c r="C13" s="100" t="s">
        <v>69</v>
      </c>
      <c r="D13" s="108">
        <v>0.14099999999999999</v>
      </c>
      <c r="E13" s="97">
        <v>100</v>
      </c>
      <c r="F13" s="97">
        <v>48</v>
      </c>
      <c r="G13" s="97">
        <v>79</v>
      </c>
      <c r="H13" s="97">
        <v>54</v>
      </c>
      <c r="I13" s="97">
        <v>10</v>
      </c>
      <c r="J13" s="97">
        <v>34</v>
      </c>
      <c r="K13" s="97">
        <v>70</v>
      </c>
      <c r="L13" s="97">
        <v>35</v>
      </c>
      <c r="M13" s="97">
        <v>52</v>
      </c>
      <c r="N13" s="97">
        <v>55</v>
      </c>
      <c r="O13" s="97">
        <v>54</v>
      </c>
      <c r="P13" s="97">
        <v>31</v>
      </c>
      <c r="Q13" s="97">
        <v>46</v>
      </c>
      <c r="R13" s="97">
        <v>44</v>
      </c>
    </row>
    <row r="14" spans="3:18" ht="15" x14ac:dyDescent="0.25">
      <c r="C14" s="100" t="s">
        <v>70</v>
      </c>
      <c r="D14" s="108">
        <v>6.8000000000000005E-2</v>
      </c>
      <c r="E14" s="97">
        <v>49</v>
      </c>
      <c r="F14" s="97">
        <v>23</v>
      </c>
      <c r="G14" s="97">
        <v>38</v>
      </c>
      <c r="H14" s="97">
        <v>26</v>
      </c>
      <c r="I14" s="97">
        <v>5</v>
      </c>
      <c r="J14" s="97">
        <v>17</v>
      </c>
      <c r="K14" s="97">
        <v>34</v>
      </c>
      <c r="L14" s="97">
        <v>17</v>
      </c>
      <c r="M14" s="97">
        <v>25</v>
      </c>
      <c r="N14" s="97">
        <v>27</v>
      </c>
      <c r="O14" s="97">
        <v>26</v>
      </c>
      <c r="P14" s="97">
        <v>15</v>
      </c>
      <c r="Q14" s="97">
        <v>22</v>
      </c>
      <c r="R14" s="97">
        <v>21</v>
      </c>
    </row>
    <row r="15" spans="3:18" ht="15" x14ac:dyDescent="0.25">
      <c r="C15" s="100" t="s">
        <v>71</v>
      </c>
      <c r="D15" s="108">
        <v>9.8000000000000004E-2</v>
      </c>
      <c r="E15" s="97">
        <v>70</v>
      </c>
      <c r="F15" s="97">
        <v>33</v>
      </c>
      <c r="G15" s="97">
        <v>55</v>
      </c>
      <c r="H15" s="97">
        <v>38</v>
      </c>
      <c r="I15" s="97">
        <v>7</v>
      </c>
      <c r="J15" s="97">
        <v>24</v>
      </c>
      <c r="K15" s="97">
        <v>49</v>
      </c>
      <c r="L15" s="97">
        <v>25</v>
      </c>
      <c r="M15" s="97">
        <v>36</v>
      </c>
      <c r="N15" s="97">
        <v>38</v>
      </c>
      <c r="O15" s="97">
        <v>38</v>
      </c>
      <c r="P15" s="97">
        <v>22</v>
      </c>
      <c r="Q15" s="97">
        <v>32</v>
      </c>
      <c r="R15" s="97">
        <v>31</v>
      </c>
    </row>
    <row r="16" spans="3:18" ht="15" x14ac:dyDescent="0.25">
      <c r="C16" s="100" t="s">
        <v>72</v>
      </c>
      <c r="D16" s="108">
        <v>0.14699999999999999</v>
      </c>
      <c r="E16" s="97">
        <v>105</v>
      </c>
      <c r="F16" s="97">
        <v>50</v>
      </c>
      <c r="G16" s="97">
        <v>83</v>
      </c>
      <c r="H16" s="97">
        <v>56</v>
      </c>
      <c r="I16" s="97">
        <v>10</v>
      </c>
      <c r="J16" s="97">
        <v>35</v>
      </c>
      <c r="K16" s="97">
        <v>73</v>
      </c>
      <c r="L16" s="97">
        <v>37</v>
      </c>
      <c r="M16" s="97">
        <v>54</v>
      </c>
      <c r="N16" s="97">
        <v>57</v>
      </c>
      <c r="O16" s="97">
        <v>56</v>
      </c>
      <c r="P16" s="97">
        <v>32</v>
      </c>
      <c r="Q16" s="97">
        <v>48</v>
      </c>
      <c r="R16" s="97">
        <v>46</v>
      </c>
    </row>
    <row r="17" spans="3:18" ht="15" x14ac:dyDescent="0.25">
      <c r="C17" s="100" t="s">
        <v>73</v>
      </c>
      <c r="D17" s="108">
        <v>7.1999999999999995E-2</v>
      </c>
      <c r="E17" s="97">
        <v>51</v>
      </c>
      <c r="F17" s="97">
        <v>25</v>
      </c>
      <c r="G17" s="97">
        <v>41</v>
      </c>
      <c r="H17" s="97">
        <v>28</v>
      </c>
      <c r="I17" s="97">
        <v>5</v>
      </c>
      <c r="J17" s="97">
        <v>18</v>
      </c>
      <c r="K17" s="97">
        <v>36</v>
      </c>
      <c r="L17" s="97">
        <v>18</v>
      </c>
      <c r="M17" s="97">
        <v>27</v>
      </c>
      <c r="N17" s="97">
        <v>28</v>
      </c>
      <c r="O17" s="97">
        <v>28</v>
      </c>
      <c r="P17" s="97">
        <v>16</v>
      </c>
      <c r="Q17" s="97">
        <v>24</v>
      </c>
      <c r="R17" s="97">
        <v>23</v>
      </c>
    </row>
    <row r="22" spans="3:18" ht="13.5" thickBot="1" x14ac:dyDescent="0.25"/>
    <row r="23" spans="3:18" ht="20.25" x14ac:dyDescent="0.3">
      <c r="D23" s="185" t="s">
        <v>74</v>
      </c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7"/>
    </row>
    <row r="24" spans="3:18" ht="15" x14ac:dyDescent="0.25">
      <c r="D24" s="109"/>
      <c r="E24" s="110" t="s">
        <v>36</v>
      </c>
      <c r="F24" s="111" t="s">
        <v>37</v>
      </c>
      <c r="G24" s="112" t="s">
        <v>62</v>
      </c>
      <c r="H24" s="112" t="s">
        <v>39</v>
      </c>
      <c r="I24" s="113" t="s">
        <v>75</v>
      </c>
      <c r="J24" s="112" t="s">
        <v>41</v>
      </c>
      <c r="K24" s="114" t="s">
        <v>42</v>
      </c>
      <c r="L24" s="114" t="s">
        <v>43</v>
      </c>
      <c r="M24" s="114" t="s">
        <v>63</v>
      </c>
      <c r="N24" s="114" t="s">
        <v>64</v>
      </c>
      <c r="O24" s="114" t="s">
        <v>46</v>
      </c>
      <c r="P24" s="114" t="s">
        <v>47</v>
      </c>
      <c r="Q24" s="115" t="s">
        <v>65</v>
      </c>
      <c r="R24" s="116" t="s">
        <v>66</v>
      </c>
    </row>
    <row r="25" spans="3:18" x14ac:dyDescent="0.2">
      <c r="D25" s="117" t="s">
        <v>32</v>
      </c>
      <c r="E25" s="126">
        <v>28.799999999999997</v>
      </c>
      <c r="F25" s="126">
        <v>13.649999999999999</v>
      </c>
      <c r="G25" s="126">
        <v>22.725000000000001</v>
      </c>
      <c r="H25" s="126">
        <v>15.450000000000001</v>
      </c>
      <c r="I25" s="126">
        <v>2.7</v>
      </c>
      <c r="J25" s="126">
        <v>9.6750000000000007</v>
      </c>
      <c r="K25" s="126">
        <v>19.950000000000003</v>
      </c>
      <c r="L25" s="126">
        <v>10.125</v>
      </c>
      <c r="M25" s="126">
        <v>14.924999999999999</v>
      </c>
      <c r="N25" s="126">
        <v>15.600000000000001</v>
      </c>
      <c r="O25" s="126">
        <v>15.375</v>
      </c>
      <c r="P25" s="126">
        <v>8.8500000000000014</v>
      </c>
      <c r="Q25" s="126">
        <v>13.049999999999999</v>
      </c>
      <c r="R25" s="127">
        <v>12.524999999999999</v>
      </c>
    </row>
    <row r="26" spans="3:18" x14ac:dyDescent="0.2">
      <c r="D26" s="117" t="s">
        <v>33</v>
      </c>
      <c r="E26" s="126">
        <v>26.8</v>
      </c>
      <c r="F26" s="126">
        <v>12.7</v>
      </c>
      <c r="G26" s="126">
        <v>21.2</v>
      </c>
      <c r="H26" s="126">
        <v>14.4</v>
      </c>
      <c r="I26" s="126">
        <v>2.5</v>
      </c>
      <c r="J26" s="126">
        <v>9</v>
      </c>
      <c r="K26" s="126">
        <v>18.600000000000001</v>
      </c>
      <c r="L26" s="126">
        <v>9.4</v>
      </c>
      <c r="M26" s="126">
        <v>13.9</v>
      </c>
      <c r="N26" s="126">
        <v>14.5</v>
      </c>
      <c r="O26" s="126">
        <v>14.3</v>
      </c>
      <c r="P26" s="126">
        <v>8.1999999999999993</v>
      </c>
      <c r="Q26" s="126">
        <v>12.1</v>
      </c>
      <c r="R26" s="127">
        <v>11.7</v>
      </c>
    </row>
    <row r="27" spans="3:18" ht="7.5" customHeight="1" x14ac:dyDescent="0.2">
      <c r="D27" s="11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18"/>
    </row>
    <row r="28" spans="3:18" x14ac:dyDescent="0.2">
      <c r="D28" s="119" t="s">
        <v>76</v>
      </c>
      <c r="E28" s="97">
        <v>9.3000000000000007</v>
      </c>
      <c r="F28" s="97">
        <v>4.4000000000000004</v>
      </c>
      <c r="G28" s="97">
        <v>7.3</v>
      </c>
      <c r="H28" s="97">
        <v>5</v>
      </c>
      <c r="I28" s="97">
        <v>1</v>
      </c>
      <c r="J28" s="97">
        <v>3.1</v>
      </c>
      <c r="K28" s="97">
        <v>6.4</v>
      </c>
      <c r="L28" s="97">
        <v>3.3</v>
      </c>
      <c r="M28" s="97">
        <v>4.8</v>
      </c>
      <c r="N28" s="97">
        <v>5</v>
      </c>
      <c r="O28" s="97">
        <v>4.9000000000000004</v>
      </c>
      <c r="P28" s="97">
        <v>2.8</v>
      </c>
      <c r="Q28" s="97">
        <v>4.2</v>
      </c>
      <c r="R28" s="120">
        <v>4</v>
      </c>
    </row>
    <row r="29" spans="3:18" x14ac:dyDescent="0.2">
      <c r="D29" s="109" t="s">
        <v>50</v>
      </c>
      <c r="E29" s="97">
        <v>1.6</v>
      </c>
      <c r="F29" s="97">
        <v>0.7</v>
      </c>
      <c r="G29" s="97">
        <v>1.2</v>
      </c>
      <c r="H29" s="97">
        <v>0.8</v>
      </c>
      <c r="I29" s="97">
        <v>0.5</v>
      </c>
      <c r="J29" s="97">
        <v>0.5</v>
      </c>
      <c r="K29" s="97">
        <v>1.1000000000000001</v>
      </c>
      <c r="L29" s="97">
        <v>0.6</v>
      </c>
      <c r="M29" s="97">
        <v>0.8</v>
      </c>
      <c r="N29" s="97">
        <v>0.8</v>
      </c>
      <c r="O29" s="97">
        <v>0.8</v>
      </c>
      <c r="P29" s="97">
        <v>0.5</v>
      </c>
      <c r="Q29" s="97">
        <v>0.7</v>
      </c>
      <c r="R29" s="120">
        <v>0.7</v>
      </c>
    </row>
    <row r="30" spans="3:18" x14ac:dyDescent="0.2">
      <c r="D30" s="109" t="s">
        <v>51</v>
      </c>
      <c r="E30" s="97">
        <v>1.4</v>
      </c>
      <c r="F30" s="97">
        <v>0.7</v>
      </c>
      <c r="G30" s="97">
        <v>1.1000000000000001</v>
      </c>
      <c r="H30" s="97">
        <v>0.8</v>
      </c>
      <c r="I30" s="97">
        <v>0.5</v>
      </c>
      <c r="J30" s="97">
        <v>0.5</v>
      </c>
      <c r="K30" s="97">
        <v>1</v>
      </c>
      <c r="L30" s="97">
        <v>0.5</v>
      </c>
      <c r="M30" s="97">
        <v>0.7</v>
      </c>
      <c r="N30" s="97">
        <v>0.8</v>
      </c>
      <c r="O30" s="97">
        <v>0.8</v>
      </c>
      <c r="P30" s="97">
        <v>0.4</v>
      </c>
      <c r="Q30" s="97">
        <v>0.7</v>
      </c>
      <c r="R30" s="120">
        <v>0.6</v>
      </c>
    </row>
    <row r="31" spans="3:18" x14ac:dyDescent="0.2">
      <c r="D31" s="109" t="s">
        <v>34</v>
      </c>
      <c r="E31" s="97">
        <v>1.4</v>
      </c>
      <c r="F31" s="97">
        <v>0.7</v>
      </c>
      <c r="G31" s="97">
        <v>1.1000000000000001</v>
      </c>
      <c r="H31" s="97">
        <v>0.8</v>
      </c>
      <c r="I31" s="97">
        <v>0.25</v>
      </c>
      <c r="J31" s="97">
        <v>0.5</v>
      </c>
      <c r="K31" s="97">
        <v>1</v>
      </c>
      <c r="L31" s="97">
        <v>0.5</v>
      </c>
      <c r="M31" s="97">
        <v>0.7</v>
      </c>
      <c r="N31" s="97">
        <v>0.8</v>
      </c>
      <c r="O31" s="97">
        <v>0.8</v>
      </c>
      <c r="P31" s="97">
        <v>0.4</v>
      </c>
      <c r="Q31" s="97">
        <v>0.7</v>
      </c>
      <c r="R31" s="120">
        <v>0.6</v>
      </c>
    </row>
    <row r="32" spans="3:18" x14ac:dyDescent="0.2">
      <c r="D32" s="109" t="s">
        <v>52</v>
      </c>
      <c r="E32" s="97">
        <v>0.6</v>
      </c>
      <c r="F32" s="97">
        <v>0.3</v>
      </c>
      <c r="G32" s="97">
        <v>0.5</v>
      </c>
      <c r="H32" s="97">
        <v>0.3</v>
      </c>
      <c r="I32" s="97">
        <v>0.2</v>
      </c>
      <c r="J32" s="97">
        <v>0.2</v>
      </c>
      <c r="K32" s="97">
        <v>0.4</v>
      </c>
      <c r="L32" s="97">
        <v>0.2</v>
      </c>
      <c r="M32" s="97">
        <v>0.3</v>
      </c>
      <c r="N32" s="97">
        <v>0.3</v>
      </c>
      <c r="O32" s="97">
        <v>0.3</v>
      </c>
      <c r="P32" s="97">
        <v>0.2</v>
      </c>
      <c r="Q32" s="97">
        <v>0.3</v>
      </c>
      <c r="R32" s="120">
        <v>0.3</v>
      </c>
    </row>
    <row r="33" spans="4:18" x14ac:dyDescent="0.2">
      <c r="D33" s="109" t="s">
        <v>53</v>
      </c>
      <c r="E33" s="97">
        <v>2.9</v>
      </c>
      <c r="F33" s="97">
        <v>1.4</v>
      </c>
      <c r="G33" s="97">
        <v>2.2999999999999998</v>
      </c>
      <c r="H33" s="97">
        <v>1.5</v>
      </c>
      <c r="I33" s="97">
        <v>0.3</v>
      </c>
      <c r="J33" s="97">
        <v>1</v>
      </c>
      <c r="K33" s="97">
        <v>2</v>
      </c>
      <c r="L33" s="97">
        <v>1</v>
      </c>
      <c r="M33" s="97">
        <v>1.5</v>
      </c>
      <c r="N33" s="97">
        <v>1.6</v>
      </c>
      <c r="O33" s="97">
        <v>1.5</v>
      </c>
      <c r="P33" s="97">
        <v>0.9</v>
      </c>
      <c r="Q33" s="97">
        <v>1.3</v>
      </c>
      <c r="R33" s="120">
        <v>1.3</v>
      </c>
    </row>
    <row r="34" spans="4:18" x14ac:dyDescent="0.2">
      <c r="D34" s="109"/>
      <c r="R34" s="121"/>
    </row>
    <row r="35" spans="4:18" x14ac:dyDescent="0.2">
      <c r="D35" s="109"/>
      <c r="R35" s="121"/>
    </row>
    <row r="36" spans="4:18" x14ac:dyDescent="0.2">
      <c r="D36" s="119" t="s">
        <v>77</v>
      </c>
      <c r="R36" s="121"/>
    </row>
    <row r="37" spans="4:18" x14ac:dyDescent="0.2">
      <c r="D37" s="119" t="s">
        <v>78</v>
      </c>
      <c r="E37" s="99">
        <v>0.75</v>
      </c>
      <c r="R37" s="121"/>
    </row>
    <row r="38" spans="4:18" x14ac:dyDescent="0.2">
      <c r="D38" s="119" t="s">
        <v>79</v>
      </c>
      <c r="E38" s="99">
        <v>0.3</v>
      </c>
      <c r="R38" s="121"/>
    </row>
    <row r="39" spans="4:18" x14ac:dyDescent="0.2">
      <c r="D39" s="119"/>
      <c r="E39" s="99"/>
      <c r="R39" s="121"/>
    </row>
    <row r="40" spans="4:18" x14ac:dyDescent="0.2">
      <c r="D40" s="119" t="s">
        <v>80</v>
      </c>
      <c r="E40" s="99"/>
      <c r="R40" s="121"/>
    </row>
    <row r="41" spans="4:18" ht="13.5" thickBot="1" x14ac:dyDescent="0.25">
      <c r="D41" s="122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4"/>
    </row>
    <row r="43" spans="4:18" x14ac:dyDescent="0.2">
      <c r="D43" s="100" t="s">
        <v>95</v>
      </c>
    </row>
  </sheetData>
  <sheetProtection algorithmName="SHA-512" hashValue="KyPcmm/eQUM4EvA5W/yYCP1gCL7n4Nedzq7UeJ/W/Gn6uRxJe8jjMM3jaCZv+3phG+WpgZyRn6FNi7qNHL+1ww==" saltValue="5h3awPYDYwAys1V7c336ug==" spinCount="100000" sheet="1" objects="1" scenarios="1"/>
  <mergeCells count="4">
    <mergeCell ref="C3:Q3"/>
    <mergeCell ref="C8:D8"/>
    <mergeCell ref="E8:R8"/>
    <mergeCell ref="D23:R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BBF5-48FF-414A-B05A-10C166999015}">
  <dimension ref="A1:E16"/>
  <sheetViews>
    <sheetView workbookViewId="0">
      <selection activeCell="E2" sqref="E2:E16"/>
    </sheetView>
  </sheetViews>
  <sheetFormatPr defaultRowHeight="15" x14ac:dyDescent="0.25"/>
  <cols>
    <col min="1" max="1" width="32" customWidth="1"/>
    <col min="2" max="2" width="18.28515625" bestFit="1" customWidth="1"/>
    <col min="3" max="3" width="16.5703125" bestFit="1" customWidth="1"/>
    <col min="4" max="5" width="18.28515625" bestFit="1" customWidth="1"/>
  </cols>
  <sheetData>
    <row r="1" spans="1:5" x14ac:dyDescent="0.25">
      <c r="B1" t="s">
        <v>32</v>
      </c>
      <c r="C1" t="s">
        <v>33</v>
      </c>
      <c r="D1" t="s">
        <v>88</v>
      </c>
      <c r="E1" t="s">
        <v>89</v>
      </c>
    </row>
    <row r="2" spans="1:5" x14ac:dyDescent="0.25">
      <c r="A2" t="s">
        <v>13</v>
      </c>
      <c r="B2" t="s">
        <v>81</v>
      </c>
      <c r="C2" t="s">
        <v>81</v>
      </c>
      <c r="D2" t="s">
        <v>81</v>
      </c>
      <c r="E2" t="s">
        <v>81</v>
      </c>
    </row>
    <row r="3" spans="1:5" x14ac:dyDescent="0.25">
      <c r="A3" t="s">
        <v>36</v>
      </c>
      <c r="B3" s="128">
        <v>28.8</v>
      </c>
      <c r="C3" s="128">
        <v>26.8</v>
      </c>
      <c r="D3" s="129">
        <v>4855.58</v>
      </c>
      <c r="E3" s="129">
        <v>3825</v>
      </c>
    </row>
    <row r="4" spans="1:5" x14ac:dyDescent="0.25">
      <c r="A4" t="s">
        <v>37</v>
      </c>
      <c r="B4" s="128">
        <v>13.65</v>
      </c>
      <c r="C4" s="128">
        <v>12.7</v>
      </c>
      <c r="D4" s="129">
        <v>4855.58</v>
      </c>
      <c r="E4" s="129">
        <v>3825</v>
      </c>
    </row>
    <row r="5" spans="1:5" x14ac:dyDescent="0.25">
      <c r="A5" t="s">
        <v>38</v>
      </c>
      <c r="B5" s="128">
        <v>22.73</v>
      </c>
      <c r="C5" s="128">
        <v>21.2</v>
      </c>
      <c r="D5" s="129">
        <v>5280.58</v>
      </c>
      <c r="E5" s="129">
        <v>3911.08</v>
      </c>
    </row>
    <row r="6" spans="1:5" x14ac:dyDescent="0.25">
      <c r="A6" t="s">
        <v>39</v>
      </c>
      <c r="B6" s="128">
        <v>15.45</v>
      </c>
      <c r="C6" s="128">
        <v>14.4</v>
      </c>
      <c r="D6" s="129">
        <v>5280.58</v>
      </c>
      <c r="E6" s="129">
        <v>3911.08</v>
      </c>
    </row>
    <row r="7" spans="1:5" x14ac:dyDescent="0.25">
      <c r="A7" t="s">
        <v>40</v>
      </c>
      <c r="B7" s="128">
        <v>2.7</v>
      </c>
      <c r="C7" s="128">
        <v>2.5</v>
      </c>
      <c r="D7" s="129">
        <v>5280.58</v>
      </c>
      <c r="E7" s="129">
        <v>3911.08</v>
      </c>
    </row>
    <row r="8" spans="1:5" x14ac:dyDescent="0.25">
      <c r="A8" t="s">
        <v>41</v>
      </c>
      <c r="B8" s="128">
        <v>9.68</v>
      </c>
      <c r="C8" s="128">
        <v>9</v>
      </c>
      <c r="D8" s="129">
        <v>5280.58</v>
      </c>
      <c r="E8" s="129">
        <v>3911.08</v>
      </c>
    </row>
    <row r="9" spans="1:5" x14ac:dyDescent="0.25">
      <c r="A9" t="s">
        <v>42</v>
      </c>
      <c r="B9" s="128">
        <v>19.95</v>
      </c>
      <c r="C9" s="128">
        <v>18.600000000000001</v>
      </c>
      <c r="D9" s="129">
        <v>5021.67</v>
      </c>
      <c r="E9" s="129">
        <v>3878.33</v>
      </c>
    </row>
    <row r="10" spans="1:5" x14ac:dyDescent="0.25">
      <c r="A10" t="s">
        <v>43</v>
      </c>
      <c r="B10" s="128">
        <v>10.130000000000001</v>
      </c>
      <c r="C10" s="128">
        <v>9.4</v>
      </c>
      <c r="D10" s="129">
        <v>5021.67</v>
      </c>
      <c r="E10" s="129">
        <v>3878.33</v>
      </c>
    </row>
    <row r="11" spans="1:5" x14ac:dyDescent="0.25">
      <c r="A11" t="s">
        <v>44</v>
      </c>
      <c r="B11" s="128">
        <v>14.93</v>
      </c>
      <c r="C11" s="128">
        <v>13.9</v>
      </c>
      <c r="D11" s="129">
        <v>5021.67</v>
      </c>
      <c r="E11" s="129">
        <v>3878.33</v>
      </c>
    </row>
    <row r="12" spans="1:5" x14ac:dyDescent="0.25">
      <c r="A12" t="s">
        <v>45</v>
      </c>
      <c r="B12" s="128">
        <v>15.6</v>
      </c>
      <c r="C12" s="128">
        <v>14.5</v>
      </c>
      <c r="D12" s="129">
        <v>5021.67</v>
      </c>
      <c r="E12" s="129">
        <v>3878.33</v>
      </c>
    </row>
    <row r="13" spans="1:5" x14ac:dyDescent="0.25">
      <c r="A13" t="s">
        <v>46</v>
      </c>
      <c r="B13" s="128">
        <v>15.38</v>
      </c>
      <c r="C13" s="128">
        <v>14.3</v>
      </c>
      <c r="D13" s="129">
        <v>5021.67</v>
      </c>
      <c r="E13" s="129">
        <v>3878.33</v>
      </c>
    </row>
    <row r="14" spans="1:5" x14ac:dyDescent="0.25">
      <c r="A14" t="s">
        <v>47</v>
      </c>
      <c r="B14" s="128">
        <v>8.85</v>
      </c>
      <c r="C14" s="128">
        <v>8.1999999999999993</v>
      </c>
      <c r="D14" s="129">
        <v>5021.67</v>
      </c>
      <c r="E14" s="129">
        <v>3878.33</v>
      </c>
    </row>
    <row r="15" spans="1:5" x14ac:dyDescent="0.25">
      <c r="A15" t="s">
        <v>48</v>
      </c>
      <c r="B15" s="128">
        <v>13.05</v>
      </c>
      <c r="C15" s="128">
        <v>12.1</v>
      </c>
      <c r="D15" s="129">
        <v>5691.67</v>
      </c>
      <c r="E15" s="129">
        <v>4416.67</v>
      </c>
    </row>
    <row r="16" spans="1:5" x14ac:dyDescent="0.25">
      <c r="A16" t="s">
        <v>49</v>
      </c>
      <c r="B16" s="128">
        <v>12.53</v>
      </c>
      <c r="C16" s="128">
        <v>11.7</v>
      </c>
      <c r="D16" s="129">
        <v>5691.67</v>
      </c>
      <c r="E16" s="129">
        <v>4416.67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1079-212A-4AFA-AFA3-6A79CF8BF2AA}">
  <dimension ref="A1:C32"/>
  <sheetViews>
    <sheetView workbookViewId="0">
      <selection activeCell="K16" sqref="K16"/>
    </sheetView>
  </sheetViews>
  <sheetFormatPr defaultRowHeight="15" x14ac:dyDescent="0.25"/>
  <cols>
    <col min="2" max="2" width="13.5703125" customWidth="1"/>
    <col min="3" max="3" width="21.5703125" customWidth="1"/>
  </cols>
  <sheetData>
    <row r="1" spans="1:3" x14ac:dyDescent="0.25">
      <c r="A1" t="s">
        <v>13</v>
      </c>
      <c r="B1" t="s">
        <v>13</v>
      </c>
      <c r="C1" t="s">
        <v>91</v>
      </c>
    </row>
    <row r="2" spans="1:3" x14ac:dyDescent="0.25">
      <c r="A2" t="s">
        <v>13</v>
      </c>
      <c r="B2" t="s">
        <v>32</v>
      </c>
      <c r="C2" t="s">
        <v>81</v>
      </c>
    </row>
    <row r="3" spans="1:3" x14ac:dyDescent="0.25">
      <c r="A3" t="s">
        <v>36</v>
      </c>
      <c r="B3" t="s">
        <v>32</v>
      </c>
      <c r="C3" s="129">
        <v>4855.58</v>
      </c>
    </row>
    <row r="4" spans="1:3" x14ac:dyDescent="0.25">
      <c r="A4" t="s">
        <v>37</v>
      </c>
      <c r="B4" t="s">
        <v>32</v>
      </c>
      <c r="C4" s="129">
        <v>4855.58</v>
      </c>
    </row>
    <row r="5" spans="1:3" x14ac:dyDescent="0.25">
      <c r="A5" t="s">
        <v>38</v>
      </c>
      <c r="B5" t="s">
        <v>32</v>
      </c>
      <c r="C5" s="129">
        <v>5280.58</v>
      </c>
    </row>
    <row r="6" spans="1:3" x14ac:dyDescent="0.25">
      <c r="A6" t="s">
        <v>39</v>
      </c>
      <c r="B6" t="s">
        <v>32</v>
      </c>
      <c r="C6" s="129">
        <v>5280.58</v>
      </c>
    </row>
    <row r="7" spans="1:3" x14ac:dyDescent="0.25">
      <c r="A7" t="s">
        <v>40</v>
      </c>
      <c r="B7" t="s">
        <v>32</v>
      </c>
      <c r="C7" s="129">
        <v>5280.58</v>
      </c>
    </row>
    <row r="8" spans="1:3" x14ac:dyDescent="0.25">
      <c r="A8" t="s">
        <v>41</v>
      </c>
      <c r="B8" t="s">
        <v>32</v>
      </c>
      <c r="C8" s="129">
        <v>5280.58</v>
      </c>
    </row>
    <row r="9" spans="1:3" x14ac:dyDescent="0.25">
      <c r="A9" t="s">
        <v>42</v>
      </c>
      <c r="B9" t="s">
        <v>32</v>
      </c>
      <c r="C9" s="129">
        <v>5021.67</v>
      </c>
    </row>
    <row r="10" spans="1:3" x14ac:dyDescent="0.25">
      <c r="A10" t="s">
        <v>43</v>
      </c>
      <c r="B10" t="s">
        <v>32</v>
      </c>
      <c r="C10" s="129">
        <v>5021.67</v>
      </c>
    </row>
    <row r="11" spans="1:3" x14ac:dyDescent="0.25">
      <c r="A11" t="s">
        <v>44</v>
      </c>
      <c r="B11" t="s">
        <v>32</v>
      </c>
      <c r="C11" s="129">
        <v>5021.67</v>
      </c>
    </row>
    <row r="12" spans="1:3" x14ac:dyDescent="0.25">
      <c r="A12" t="s">
        <v>45</v>
      </c>
      <c r="B12" t="s">
        <v>32</v>
      </c>
      <c r="C12" s="129">
        <v>5021.67</v>
      </c>
    </row>
    <row r="13" spans="1:3" x14ac:dyDescent="0.25">
      <c r="A13" t="s">
        <v>46</v>
      </c>
      <c r="B13" t="s">
        <v>32</v>
      </c>
      <c r="C13" s="129">
        <v>5021.67</v>
      </c>
    </row>
    <row r="14" spans="1:3" x14ac:dyDescent="0.25">
      <c r="A14" t="s">
        <v>47</v>
      </c>
      <c r="B14" t="s">
        <v>32</v>
      </c>
      <c r="C14" s="129">
        <v>5021.67</v>
      </c>
    </row>
    <row r="15" spans="1:3" x14ac:dyDescent="0.25">
      <c r="A15" t="s">
        <v>48</v>
      </c>
      <c r="B15" t="s">
        <v>32</v>
      </c>
      <c r="C15" s="129">
        <v>5691.67</v>
      </c>
    </row>
    <row r="16" spans="1:3" x14ac:dyDescent="0.25">
      <c r="A16" t="s">
        <v>49</v>
      </c>
      <c r="B16" t="s">
        <v>32</v>
      </c>
      <c r="C16" s="129">
        <v>5691.67</v>
      </c>
    </row>
    <row r="17" spans="1:3" x14ac:dyDescent="0.25">
      <c r="A17" t="s">
        <v>13</v>
      </c>
      <c r="B17" t="s">
        <v>13</v>
      </c>
      <c r="C17" t="s">
        <v>91</v>
      </c>
    </row>
    <row r="18" spans="1:3" x14ac:dyDescent="0.25">
      <c r="A18" t="s">
        <v>13</v>
      </c>
      <c r="B18" t="s">
        <v>33</v>
      </c>
      <c r="C18" t="s">
        <v>81</v>
      </c>
    </row>
    <row r="19" spans="1:3" x14ac:dyDescent="0.25">
      <c r="A19" t="s">
        <v>36</v>
      </c>
      <c r="B19" t="s">
        <v>33</v>
      </c>
      <c r="C19" s="129">
        <v>3825</v>
      </c>
    </row>
    <row r="20" spans="1:3" x14ac:dyDescent="0.25">
      <c r="A20" t="s">
        <v>37</v>
      </c>
      <c r="B20" t="s">
        <v>33</v>
      </c>
      <c r="C20" s="129">
        <v>3825</v>
      </c>
    </row>
    <row r="21" spans="1:3" x14ac:dyDescent="0.25">
      <c r="A21" t="s">
        <v>38</v>
      </c>
      <c r="B21" t="s">
        <v>33</v>
      </c>
      <c r="C21" s="129">
        <v>3911.08</v>
      </c>
    </row>
    <row r="22" spans="1:3" x14ac:dyDescent="0.25">
      <c r="A22" t="s">
        <v>39</v>
      </c>
      <c r="B22" t="s">
        <v>33</v>
      </c>
      <c r="C22" s="129">
        <v>3911.08</v>
      </c>
    </row>
    <row r="23" spans="1:3" x14ac:dyDescent="0.25">
      <c r="A23" t="s">
        <v>40</v>
      </c>
      <c r="B23" t="s">
        <v>33</v>
      </c>
      <c r="C23" s="129">
        <v>3911.08</v>
      </c>
    </row>
    <row r="24" spans="1:3" x14ac:dyDescent="0.25">
      <c r="A24" t="s">
        <v>41</v>
      </c>
      <c r="B24" t="s">
        <v>33</v>
      </c>
      <c r="C24" s="129">
        <v>3911.08</v>
      </c>
    </row>
    <row r="25" spans="1:3" x14ac:dyDescent="0.25">
      <c r="A25" t="s">
        <v>42</v>
      </c>
      <c r="B25" t="s">
        <v>33</v>
      </c>
      <c r="C25" s="129">
        <v>3878.33</v>
      </c>
    </row>
    <row r="26" spans="1:3" x14ac:dyDescent="0.25">
      <c r="A26" t="s">
        <v>43</v>
      </c>
      <c r="B26" t="s">
        <v>33</v>
      </c>
      <c r="C26" s="129">
        <v>3878.33</v>
      </c>
    </row>
    <row r="27" spans="1:3" x14ac:dyDescent="0.25">
      <c r="A27" t="s">
        <v>44</v>
      </c>
      <c r="B27" t="s">
        <v>33</v>
      </c>
      <c r="C27" s="129">
        <v>3878.33</v>
      </c>
    </row>
    <row r="28" spans="1:3" x14ac:dyDescent="0.25">
      <c r="A28" t="s">
        <v>45</v>
      </c>
      <c r="B28" t="s">
        <v>33</v>
      </c>
      <c r="C28" s="129">
        <v>3878.33</v>
      </c>
    </row>
    <row r="29" spans="1:3" x14ac:dyDescent="0.25">
      <c r="A29" t="s">
        <v>46</v>
      </c>
      <c r="B29" t="s">
        <v>33</v>
      </c>
      <c r="C29" s="129">
        <v>3878.33</v>
      </c>
    </row>
    <row r="30" spans="1:3" x14ac:dyDescent="0.25">
      <c r="A30" t="s">
        <v>47</v>
      </c>
      <c r="B30" t="s">
        <v>33</v>
      </c>
      <c r="C30" s="129">
        <v>3878.33</v>
      </c>
    </row>
    <row r="31" spans="1:3" x14ac:dyDescent="0.25">
      <c r="A31" t="s">
        <v>48</v>
      </c>
      <c r="B31" t="s">
        <v>33</v>
      </c>
      <c r="C31" s="129">
        <v>4416.67</v>
      </c>
    </row>
    <row r="32" spans="1:3" x14ac:dyDescent="0.25">
      <c r="A32" t="s">
        <v>49</v>
      </c>
      <c r="B32" t="s">
        <v>33</v>
      </c>
      <c r="C32" s="129">
        <v>4416.67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E12" sqref="E12"/>
    </sheetView>
  </sheetViews>
  <sheetFormatPr defaultRowHeight="15" x14ac:dyDescent="0.25"/>
  <sheetData>
    <row r="1" spans="1:4" x14ac:dyDescent="0.25">
      <c r="A1" t="s">
        <v>13</v>
      </c>
      <c r="D1" t="s">
        <v>13</v>
      </c>
    </row>
    <row r="2" spans="1:4" x14ac:dyDescent="0.25">
      <c r="A2" s="57">
        <v>1</v>
      </c>
      <c r="D2" t="s">
        <v>27</v>
      </c>
    </row>
    <row r="3" spans="1:4" x14ac:dyDescent="0.25">
      <c r="A3" t="s">
        <v>26</v>
      </c>
      <c r="D3" t="s">
        <v>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13</v>
      </c>
      <c r="C1" t="s">
        <v>13</v>
      </c>
    </row>
    <row r="2" spans="1:3" x14ac:dyDescent="0.25">
      <c r="A2" s="56" t="s">
        <v>14</v>
      </c>
      <c r="C2">
        <v>2022</v>
      </c>
    </row>
    <row r="3" spans="1:3" x14ac:dyDescent="0.25">
      <c r="A3" s="56" t="s">
        <v>15</v>
      </c>
      <c r="C3">
        <v>2023</v>
      </c>
    </row>
    <row r="4" spans="1:3" x14ac:dyDescent="0.25">
      <c r="A4" s="56" t="s">
        <v>16</v>
      </c>
      <c r="C4">
        <v>2024</v>
      </c>
    </row>
    <row r="5" spans="1:3" x14ac:dyDescent="0.25">
      <c r="A5" s="56" t="s">
        <v>17</v>
      </c>
      <c r="C5">
        <v>2025</v>
      </c>
    </row>
    <row r="6" spans="1:3" x14ac:dyDescent="0.25">
      <c r="A6" s="56" t="s">
        <v>18</v>
      </c>
      <c r="C6">
        <v>2026</v>
      </c>
    </row>
    <row r="7" spans="1:3" x14ac:dyDescent="0.25">
      <c r="A7" s="56" t="s">
        <v>19</v>
      </c>
      <c r="C7">
        <v>2027</v>
      </c>
    </row>
    <row r="8" spans="1:3" x14ac:dyDescent="0.25">
      <c r="A8" s="56" t="s">
        <v>20</v>
      </c>
      <c r="C8">
        <v>2028</v>
      </c>
    </row>
    <row r="9" spans="1:3" x14ac:dyDescent="0.25">
      <c r="A9" s="56" t="s">
        <v>21</v>
      </c>
      <c r="C9">
        <v>2029</v>
      </c>
    </row>
    <row r="10" spans="1:3" x14ac:dyDescent="0.25">
      <c r="A10" s="56" t="s">
        <v>22</v>
      </c>
      <c r="C10">
        <v>2030</v>
      </c>
    </row>
    <row r="11" spans="1:3" x14ac:dyDescent="0.25">
      <c r="A11" s="56" t="s">
        <v>23</v>
      </c>
      <c r="C11">
        <v>2031</v>
      </c>
    </row>
    <row r="12" spans="1:3" x14ac:dyDescent="0.25">
      <c r="A12" s="56" t="s">
        <v>24</v>
      </c>
      <c r="C12">
        <v>2032</v>
      </c>
    </row>
    <row r="13" spans="1:3" x14ac:dyDescent="0.25">
      <c r="A13" s="56" t="s">
        <v>25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45A6D-C265-4F06-87F0-AD7C1EC51832}">
  <ds:schemaRefs>
    <ds:schemaRef ds:uri="http://purl.org/dc/terms/"/>
    <ds:schemaRef ds:uri="73508a2e-6e2a-400b-85e0-5af9a1ee966d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Billing Form</vt:lpstr>
      <vt:lpstr>Employee Log</vt:lpstr>
      <vt:lpstr>Dropdown</vt:lpstr>
      <vt:lpstr>Service Pop and FTE est</vt:lpstr>
      <vt:lpstr>Sheet4</vt:lpstr>
      <vt:lpstr>Index</vt:lpstr>
      <vt:lpstr>Sheet2</vt:lpstr>
      <vt:lpstr>Sheet1</vt:lpstr>
      <vt:lpstr>'Billing Form'!Print_Area</vt:lpstr>
      <vt:lpstr>'Employee Log'!Print_Area</vt:lpstr>
      <vt:lpstr>'Employee Log'!Print_Titles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creator>Windows User</dc:creator>
  <cp:lastModifiedBy>Dolgash, Debbie (DCYF)</cp:lastModifiedBy>
  <cp:lastPrinted>2022-09-06T17:14:43Z</cp:lastPrinted>
  <dcterms:created xsi:type="dcterms:W3CDTF">2022-02-16T17:17:49Z</dcterms:created>
  <dcterms:modified xsi:type="dcterms:W3CDTF">2024-10-04T19:22:40Z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