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nterdev\pdf\dcyf\"/>
    </mc:Choice>
  </mc:AlternateContent>
  <xr:revisionPtr revIDLastSave="0" documentId="8_{E21CD116-6F26-4853-95A6-E12B4819D99B}" xr6:coauthVersionLast="36" xr6:coauthVersionMax="36" xr10:uidLastSave="{00000000-0000-0000-0000-000000000000}"/>
  <bookViews>
    <workbookView xWindow="2790" yWindow="0" windowWidth="25665" windowHeight="11370" activeTab="2" xr2:uid="{B506AA13-31FF-4D9B-91E2-C7E51FA3F24C}"/>
  </bookViews>
  <sheets>
    <sheet name="72 hour" sheetId="1" r:id="rId1"/>
    <sheet name="NA FT " sheetId="2" r:id="rId2"/>
    <sheet name="CIHS Buy Back" sheetId="6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4" i="6" l="1"/>
  <c r="F113" i="6"/>
  <c r="F112" i="6"/>
  <c r="F111" i="6"/>
  <c r="F110" i="6"/>
  <c r="F109" i="6"/>
  <c r="F108" i="6"/>
  <c r="F107" i="6"/>
  <c r="D103" i="6"/>
  <c r="D102" i="6"/>
  <c r="E102" i="6" s="1"/>
  <c r="F102" i="6" s="1"/>
  <c r="D101" i="6"/>
  <c r="E100" i="6"/>
  <c r="F100" i="6" s="1"/>
  <c r="D100" i="6"/>
  <c r="D99" i="6"/>
  <c r="D98" i="6"/>
  <c r="E98" i="6" s="1"/>
  <c r="F98" i="6" s="1"/>
  <c r="D97" i="6"/>
  <c r="E96" i="6"/>
  <c r="F96" i="6" s="1"/>
  <c r="D96" i="6"/>
  <c r="D95" i="6"/>
  <c r="D104" i="6" s="1"/>
  <c r="O76" i="6"/>
  <c r="F76" i="6"/>
  <c r="O75" i="6"/>
  <c r="F75" i="6"/>
  <c r="O74" i="6"/>
  <c r="F74" i="6"/>
  <c r="O73" i="6"/>
  <c r="F73" i="6"/>
  <c r="O72" i="6"/>
  <c r="F72" i="6"/>
  <c r="O71" i="6"/>
  <c r="F71" i="6"/>
  <c r="O70" i="6"/>
  <c r="F70" i="6"/>
  <c r="O69" i="6"/>
  <c r="F69" i="6"/>
  <c r="M65" i="6"/>
  <c r="D65" i="6"/>
  <c r="E65" i="6" s="1"/>
  <c r="N64" i="6"/>
  <c r="M64" i="6"/>
  <c r="O64" i="6" s="1"/>
  <c r="E64" i="6"/>
  <c r="F64" i="6" s="1"/>
  <c r="D64" i="6"/>
  <c r="M63" i="6"/>
  <c r="N63" i="6" s="1"/>
  <c r="D63" i="6"/>
  <c r="N62" i="6"/>
  <c r="M62" i="6"/>
  <c r="O62" i="6" s="1"/>
  <c r="E62" i="6"/>
  <c r="F62" i="6" s="1"/>
  <c r="D62" i="6"/>
  <c r="M61" i="6"/>
  <c r="D61" i="6"/>
  <c r="N60" i="6"/>
  <c r="M60" i="6"/>
  <c r="O60" i="6" s="1"/>
  <c r="E60" i="6"/>
  <c r="F60" i="6" s="1"/>
  <c r="D60" i="6"/>
  <c r="M59" i="6"/>
  <c r="N59" i="6" s="1"/>
  <c r="D59" i="6"/>
  <c r="E59" i="6" s="1"/>
  <c r="N58" i="6"/>
  <c r="M58" i="6"/>
  <c r="O58" i="6" s="1"/>
  <c r="E58" i="6"/>
  <c r="D58" i="6"/>
  <c r="D66" i="6" s="1"/>
  <c r="O39" i="6"/>
  <c r="F39" i="6"/>
  <c r="O38" i="6"/>
  <c r="F38" i="6"/>
  <c r="O37" i="6"/>
  <c r="L33" i="6" s="1"/>
  <c r="M33" i="6" s="1"/>
  <c r="F37" i="6"/>
  <c r="C111" i="6" s="1"/>
  <c r="D111" i="6" s="1"/>
  <c r="O36" i="6"/>
  <c r="F36" i="6"/>
  <c r="O35" i="6"/>
  <c r="F35" i="6"/>
  <c r="C35" i="6"/>
  <c r="D35" i="6" s="1"/>
  <c r="O34" i="6"/>
  <c r="F34" i="6"/>
  <c r="O33" i="6"/>
  <c r="F33" i="6"/>
  <c r="C70" i="6" s="1"/>
  <c r="D70" i="6" s="1"/>
  <c r="C33" i="6"/>
  <c r="D33" i="6" s="1"/>
  <c r="O32" i="6"/>
  <c r="L36" i="6" s="1"/>
  <c r="M36" i="6" s="1"/>
  <c r="F32" i="6"/>
  <c r="L73" i="6" s="1"/>
  <c r="M73" i="6" s="1"/>
  <c r="D29" i="6"/>
  <c r="M28" i="6"/>
  <c r="N28" i="6" s="1"/>
  <c r="D28" i="6"/>
  <c r="E28" i="6" s="1"/>
  <c r="F28" i="6" s="1"/>
  <c r="D27" i="6"/>
  <c r="M26" i="6"/>
  <c r="D26" i="6"/>
  <c r="E26" i="6" s="1"/>
  <c r="F26" i="6" s="1"/>
  <c r="D25" i="6"/>
  <c r="E25" i="6" s="1"/>
  <c r="M24" i="6"/>
  <c r="D24" i="6"/>
  <c r="E24" i="6" s="1"/>
  <c r="F24" i="6" s="1"/>
  <c r="D23" i="6"/>
  <c r="M22" i="6"/>
  <c r="D22" i="6"/>
  <c r="E22" i="6" s="1"/>
  <c r="F22" i="6" s="1"/>
  <c r="D21" i="6"/>
  <c r="M19" i="6"/>
  <c r="M23" i="6" s="1"/>
  <c r="O65" i="6" l="1"/>
  <c r="E66" i="6"/>
  <c r="F27" i="6"/>
  <c r="F103" i="6"/>
  <c r="O61" i="6"/>
  <c r="N23" i="6"/>
  <c r="O23" i="6"/>
  <c r="F63" i="6"/>
  <c r="F97" i="6"/>
  <c r="F23" i="6"/>
  <c r="F99" i="6"/>
  <c r="E63" i="6"/>
  <c r="N24" i="6"/>
  <c r="O24" i="6" s="1"/>
  <c r="O28" i="6"/>
  <c r="E97" i="6"/>
  <c r="N65" i="6"/>
  <c r="E21" i="6"/>
  <c r="F21" i="6" s="1"/>
  <c r="F29" i="6" s="1"/>
  <c r="E23" i="6"/>
  <c r="E27" i="6"/>
  <c r="O59" i="6"/>
  <c r="O66" i="6" s="1"/>
  <c r="O63" i="6"/>
  <c r="L70" i="6"/>
  <c r="M70" i="6" s="1"/>
  <c r="L72" i="6"/>
  <c r="M72" i="6" s="1"/>
  <c r="F25" i="6"/>
  <c r="C34" i="6"/>
  <c r="D34" i="6" s="1"/>
  <c r="C36" i="6"/>
  <c r="D36" i="6" s="1"/>
  <c r="C109" i="6"/>
  <c r="D109" i="6" s="1"/>
  <c r="E101" i="6"/>
  <c r="F101" i="6" s="1"/>
  <c r="M21" i="6"/>
  <c r="M27" i="6"/>
  <c r="F58" i="6"/>
  <c r="C71" i="6"/>
  <c r="D71" i="6" s="1"/>
  <c r="C73" i="6"/>
  <c r="D73" i="6" s="1"/>
  <c r="L34" i="6"/>
  <c r="M34" i="6" s="1"/>
  <c r="M66" i="6"/>
  <c r="E95" i="6"/>
  <c r="E99" i="6"/>
  <c r="E103" i="6"/>
  <c r="C110" i="6"/>
  <c r="D110" i="6" s="1"/>
  <c r="E61" i="6"/>
  <c r="F61" i="6" s="1"/>
  <c r="L35" i="6"/>
  <c r="M35" i="6" s="1"/>
  <c r="N61" i="6"/>
  <c r="N66" i="6" s="1"/>
  <c r="M25" i="6"/>
  <c r="F95" i="6"/>
  <c r="N22" i="6"/>
  <c r="O22" i="6" s="1"/>
  <c r="N26" i="6"/>
  <c r="O26" i="6" s="1"/>
  <c r="F59" i="6"/>
  <c r="F65" i="6"/>
  <c r="C72" i="6"/>
  <c r="D72" i="6" s="1"/>
  <c r="C108" i="6"/>
  <c r="D108" i="6" s="1"/>
  <c r="L71" i="6"/>
  <c r="M71" i="6" s="1"/>
  <c r="F66" i="6" l="1"/>
  <c r="F104" i="6"/>
  <c r="N27" i="6"/>
  <c r="O27" i="6"/>
  <c r="N21" i="6"/>
  <c r="M29" i="6"/>
  <c r="O21" i="6"/>
  <c r="E104" i="6"/>
  <c r="N25" i="6"/>
  <c r="O25" i="6" s="1"/>
  <c r="E29" i="6"/>
  <c r="N29" i="6" l="1"/>
  <c r="O2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caitss</author>
  </authors>
  <commentList>
    <comment ref="D20" authorId="0" shapeId="0" xr:uid="{4F587B8E-86B6-44D9-A395-E73B7EE02D4D}">
      <text>
        <r>
          <rPr>
            <b/>
            <sz val="9"/>
            <color indexed="81"/>
            <rFont val="Tahoma"/>
            <family val="2"/>
          </rPr>
          <t>DCYF:
Don't change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0" authorId="0" shapeId="0" xr:uid="{4C938823-B49B-4CAE-B4B3-B3AC2CE56AAB}">
      <text>
        <r>
          <rPr>
            <b/>
            <sz val="9"/>
            <color indexed="81"/>
            <rFont val="Tahoma"/>
            <family val="2"/>
          </rPr>
          <t>DCYF:
Don't change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2" authorId="0" shapeId="0" xr:uid="{7FB08E78-9C3E-4399-B457-9C6FE38C7FF0}">
      <text>
        <r>
          <rPr>
            <b/>
            <sz val="9"/>
            <color indexed="81"/>
            <rFont val="Tahoma"/>
            <family val="2"/>
          </rPr>
          <t>a background calculation</t>
        </r>
      </text>
    </comment>
    <comment ref="O32" authorId="0" shapeId="0" xr:uid="{BDD73622-9ADD-4274-8FDF-AC52D3764CAA}">
      <text>
        <r>
          <rPr>
            <b/>
            <sz val="9"/>
            <color indexed="81"/>
            <rFont val="Tahoma"/>
            <family val="2"/>
          </rPr>
          <t>a background calculation</t>
        </r>
      </text>
    </comment>
    <comment ref="D57" authorId="0" shapeId="0" xr:uid="{936FC219-A753-40A7-9E36-8DE03A8277FD}">
      <text>
        <r>
          <rPr>
            <b/>
            <sz val="9"/>
            <color indexed="81"/>
            <rFont val="Tahoma"/>
            <family val="2"/>
          </rPr>
          <t>DCYF:
Don't change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7" authorId="0" shapeId="0" xr:uid="{7BA2E02D-A24F-4851-8711-BD37C0250E09}">
      <text>
        <r>
          <rPr>
            <b/>
            <sz val="9"/>
            <color indexed="81"/>
            <rFont val="Tahoma"/>
            <family val="2"/>
          </rPr>
          <t>DCYF:
Don't change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9" authorId="0" shapeId="0" xr:uid="{B73D8AF3-17F1-45CA-BAE7-FD35A4D008ED}">
      <text>
        <r>
          <rPr>
            <b/>
            <sz val="9"/>
            <color indexed="81"/>
            <rFont val="Tahoma"/>
            <family val="2"/>
          </rPr>
          <t>a background calculation</t>
        </r>
      </text>
    </comment>
    <comment ref="O69" authorId="0" shapeId="0" xr:uid="{E4E1BA60-7603-4377-BD99-6C9EE302ECFC}">
      <text>
        <r>
          <rPr>
            <b/>
            <sz val="9"/>
            <color indexed="81"/>
            <rFont val="Tahoma"/>
            <family val="2"/>
          </rPr>
          <t>a background calculation</t>
        </r>
      </text>
    </comment>
    <comment ref="D94" authorId="0" shapeId="0" xr:uid="{A05ABA8A-124E-41A2-AE26-957D64F8A695}">
      <text>
        <r>
          <rPr>
            <b/>
            <sz val="9"/>
            <color indexed="81"/>
            <rFont val="Tahoma"/>
            <family val="2"/>
          </rPr>
          <t>DCYF:
Don't change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7" authorId="0" shapeId="0" xr:uid="{19672FB3-9432-4D99-B3C4-5165C870AF97}">
      <text>
        <r>
          <rPr>
            <b/>
            <sz val="9"/>
            <color indexed="81"/>
            <rFont val="Tahoma"/>
            <family val="2"/>
          </rPr>
          <t>a background calculation</t>
        </r>
      </text>
    </comment>
  </commentList>
</comments>
</file>

<file path=xl/sharedStrings.xml><?xml version="1.0" encoding="utf-8"?>
<sst xmlns="http://schemas.openxmlformats.org/spreadsheetml/2006/main" count="193" uniqueCount="49">
  <si>
    <t>Region 1</t>
  </si>
  <si>
    <t>Reigon 2</t>
  </si>
  <si>
    <t>Region</t>
  </si>
  <si>
    <t>Total Admin Rate</t>
  </si>
  <si>
    <t>1 &amp; 2</t>
  </si>
  <si>
    <t>Emergent Initial Family Time Visit</t>
  </si>
  <si>
    <t xml:space="preserve">Fee Schedule  </t>
  </si>
  <si>
    <t>Effective July 1, 2023</t>
  </si>
  <si>
    <t xml:space="preserve">Network Administration Family Time Mid Month payment </t>
  </si>
  <si>
    <t>Triple P</t>
  </si>
  <si>
    <t>PFR</t>
  </si>
  <si>
    <t>Management Portion</t>
  </si>
  <si>
    <t xml:space="preserve">Definition </t>
  </si>
  <si>
    <t>Program Leadership</t>
  </si>
  <si>
    <t>Contract requirments (e.g. QA, cultural humility, State meetings)</t>
  </si>
  <si>
    <t>Supervisors</t>
  </si>
  <si>
    <t>Per Contract</t>
  </si>
  <si>
    <t>Therapists</t>
  </si>
  <si>
    <t>Service</t>
  </si>
  <si>
    <t>Support Staff</t>
  </si>
  <si>
    <t>Admin support</t>
  </si>
  <si>
    <t>therapist coverage</t>
  </si>
  <si>
    <t>Back up therapist</t>
  </si>
  <si>
    <t>Tax and fringe</t>
  </si>
  <si>
    <t>See Benchmarks tab</t>
  </si>
  <si>
    <t>Operating Expense</t>
  </si>
  <si>
    <t xml:space="preserve">Indirect </t>
  </si>
  <si>
    <t>Total Triple Case</t>
  </si>
  <si>
    <t>Total PFR Case</t>
  </si>
  <si>
    <t>Portion of Tot</t>
  </si>
  <si>
    <t>Portion of Cost</t>
  </si>
  <si>
    <t>Management</t>
  </si>
  <si>
    <t xml:space="preserve"> Service Provider</t>
  </si>
  <si>
    <t>Therapist Coverage</t>
  </si>
  <si>
    <t>Tax and Fringe</t>
  </si>
  <si>
    <t>Operating Expenses</t>
  </si>
  <si>
    <t>Indirect Allocation</t>
  </si>
  <si>
    <t>Steps</t>
  </si>
  <si>
    <t>Mngt</t>
  </si>
  <si>
    <t>Provider</t>
  </si>
  <si>
    <t>FFT</t>
  </si>
  <si>
    <t>PCIT</t>
  </si>
  <si>
    <t>SafeCare</t>
  </si>
  <si>
    <t>Accreditation</t>
  </si>
  <si>
    <t>Per each report recorded and approved in Sprout for an Attended, no-show, or cancelled less 24 hour than reports as described in the contract.</t>
  </si>
  <si>
    <t>OFM Rates</t>
  </si>
  <si>
    <t>Actual Miles</t>
  </si>
  <si>
    <t>As referenced in the Network Administration Contract</t>
  </si>
  <si>
    <t>as of July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</si>
</sst>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_(&quot;$&quot;* #,##0.000_);_(&quot;$&quot;* \(#,##0.0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55">
    <xf numFmtId="0" fontId="0" fillId="0" borderId="0" xfId="0"/>
    <xf numFmtId="0" fontId="0" fillId="0" borderId="1" xfId="0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164" fontId="3" fillId="3" borderId="5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164" fontId="0" fillId="0" borderId="0" xfId="0" applyNumberFormat="1"/>
    <xf numFmtId="10" fontId="0" fillId="0" borderId="0" xfId="0" applyNumberFormat="1"/>
    <xf numFmtId="0" fontId="0" fillId="0" borderId="8" xfId="0" applyBorder="1"/>
    <xf numFmtId="0" fontId="0" fillId="0" borderId="9" xfId="0" applyBorder="1"/>
    <xf numFmtId="0" fontId="5" fillId="4" borderId="1" xfId="4" applyFont="1" applyFill="1" applyBorder="1"/>
    <xf numFmtId="9" fontId="0" fillId="3" borderId="0" xfId="2" applyFont="1" applyFill="1" applyBorder="1"/>
    <xf numFmtId="9" fontId="0" fillId="0" borderId="0" xfId="0" applyNumberFormat="1" applyBorder="1"/>
    <xf numFmtId="0" fontId="0" fillId="0" borderId="0" xfId="0" applyBorder="1"/>
    <xf numFmtId="0" fontId="0" fillId="0" borderId="5" xfId="0" applyBorder="1"/>
    <xf numFmtId="0" fontId="0" fillId="0" borderId="1" xfId="0" applyBorder="1"/>
    <xf numFmtId="44" fontId="0" fillId="0" borderId="0" xfId="1" applyFont="1" applyBorder="1"/>
    <xf numFmtId="0" fontId="0" fillId="0" borderId="3" xfId="0" applyBorder="1"/>
    <xf numFmtId="0" fontId="0" fillId="0" borderId="4" xfId="0" applyBorder="1"/>
    <xf numFmtId="0" fontId="0" fillId="0" borderId="10" xfId="0" applyBorder="1"/>
    <xf numFmtId="10" fontId="2" fillId="4" borderId="0" xfId="2" applyNumberFormat="1" applyFont="1" applyFill="1" applyAlignment="1">
      <alignment horizontal="center" vertical="center" wrapText="1"/>
    </xf>
    <xf numFmtId="165" fontId="0" fillId="0" borderId="4" xfId="2" applyNumberFormat="1" applyFont="1" applyBorder="1"/>
    <xf numFmtId="165" fontId="0" fillId="0" borderId="0" xfId="0" applyNumberFormat="1" applyBorder="1"/>
    <xf numFmtId="165" fontId="0" fillId="0" borderId="11" xfId="2" applyNumberFormat="1" applyFont="1" applyBorder="1"/>
    <xf numFmtId="10" fontId="0" fillId="0" borderId="3" xfId="2" applyNumberFormat="1" applyFont="1" applyBorder="1"/>
    <xf numFmtId="0" fontId="6" fillId="4" borderId="1" xfId="4" applyFont="1" applyFill="1" applyBorder="1"/>
    <xf numFmtId="0" fontId="7" fillId="4" borderId="1" xfId="0" applyFont="1" applyFill="1" applyBorder="1"/>
    <xf numFmtId="165" fontId="2" fillId="0" borderId="12" xfId="0" applyNumberFormat="1" applyFont="1" applyBorder="1"/>
    <xf numFmtId="165" fontId="0" fillId="0" borderId="5" xfId="0" applyNumberFormat="1" applyBorder="1"/>
    <xf numFmtId="9" fontId="0" fillId="0" borderId="0" xfId="0" applyNumberFormat="1"/>
    <xf numFmtId="10" fontId="0" fillId="0" borderId="0" xfId="0" applyNumberFormat="1" applyBorder="1"/>
    <xf numFmtId="10" fontId="0" fillId="0" borderId="5" xfId="0" applyNumberFormat="1" applyBorder="1"/>
    <xf numFmtId="0" fontId="0" fillId="0" borderId="1" xfId="0" applyFont="1" applyBorder="1" applyAlignment="1">
      <alignment horizontal="center"/>
    </xf>
    <xf numFmtId="165" fontId="2" fillId="0" borderId="13" xfId="0" applyNumberFormat="1" applyFont="1" applyBorder="1" applyAlignment="1"/>
    <xf numFmtId="165" fontId="0" fillId="0" borderId="13" xfId="0" applyNumberFormat="1" applyFont="1" applyBorder="1" applyAlignment="1">
      <alignment horizontal="center"/>
    </xf>
    <xf numFmtId="0" fontId="0" fillId="0" borderId="14" xfId="0" applyBorder="1"/>
    <xf numFmtId="0" fontId="0" fillId="0" borderId="6" xfId="0" applyBorder="1"/>
    <xf numFmtId="10" fontId="0" fillId="0" borderId="15" xfId="0" applyNumberFormat="1" applyBorder="1"/>
    <xf numFmtId="165" fontId="0" fillId="0" borderId="0" xfId="0" applyNumberFormat="1"/>
    <xf numFmtId="165" fontId="2" fillId="0" borderId="16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6" fontId="10" fillId="2" borderId="0" xfId="3" applyNumberFormat="1" applyFont="1" applyFill="1" applyBorder="1" applyAlignment="1">
      <alignment horizontal="center" vertical="center"/>
    </xf>
    <xf numFmtId="165" fontId="0" fillId="3" borderId="0" xfId="0" applyNumberFormat="1" applyFill="1" applyBorder="1"/>
    <xf numFmtId="0" fontId="0" fillId="0" borderId="0" xfId="0" applyAlignment="1">
      <alignment horizontal="center" wrapTex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Currency" xfId="1" builtinId="4"/>
    <cellStyle name="Hyperlink" xfId="3" builtinId="8"/>
    <cellStyle name="Normal" xfId="0" builtinId="0"/>
    <cellStyle name="Normal 3" xfId="4" xr:uid="{3FA97CFF-9E8B-44E0-8F39-51E36D96A828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dcyf.wa.gov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dcyf.wa.gov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228600</xdr:colOff>
      <xdr:row>1</xdr:row>
      <xdr:rowOff>0</xdr:rowOff>
    </xdr:from>
    <xdr:ext cx="2352675" cy="723900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9CA0F5-9EA3-4850-8250-6B515D909C3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0700" y="0"/>
          <a:ext cx="2352675" cy="7239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228600</xdr:colOff>
      <xdr:row>1</xdr:row>
      <xdr:rowOff>0</xdr:rowOff>
    </xdr:from>
    <xdr:ext cx="2352675" cy="723900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59ACF6-C9AF-40B1-B24E-26C56E31920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190500"/>
          <a:ext cx="2352675" cy="7239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ofm.wa.gov/accounting/administrative-accounting-resources/trave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B1604-B254-44A6-A231-72BFA21BE473}">
  <dimension ref="A2:G21"/>
  <sheetViews>
    <sheetView workbookViewId="0">
      <selection activeCell="K13" sqref="K13"/>
    </sheetView>
  </sheetViews>
  <sheetFormatPr defaultRowHeight="15" x14ac:dyDescent="0.25"/>
  <cols>
    <col min="4" max="4" width="12.140625" customWidth="1"/>
    <col min="5" max="5" width="27" customWidth="1"/>
    <col min="11" max="11" width="16.85546875" customWidth="1"/>
  </cols>
  <sheetData>
    <row r="2" spans="1:7" x14ac:dyDescent="0.25">
      <c r="A2" s="4"/>
      <c r="B2" s="4"/>
      <c r="C2" s="4"/>
      <c r="D2" s="4"/>
      <c r="E2" s="4"/>
      <c r="F2" s="4"/>
      <c r="G2" s="4"/>
    </row>
    <row r="3" spans="1:7" x14ac:dyDescent="0.25">
      <c r="A3" s="4"/>
      <c r="B3" s="4"/>
      <c r="C3" s="4"/>
      <c r="D3" s="4"/>
      <c r="E3" s="4"/>
      <c r="F3" s="4"/>
      <c r="G3" s="4"/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4"/>
    </row>
    <row r="6" spans="1:7" ht="21" x14ac:dyDescent="0.25">
      <c r="A6" s="46" t="s">
        <v>5</v>
      </c>
      <c r="B6" s="46"/>
      <c r="C6" s="46"/>
      <c r="D6" s="46"/>
      <c r="E6" s="46"/>
      <c r="F6" s="46"/>
      <c r="G6" s="46"/>
    </row>
    <row r="7" spans="1:7" ht="21" x14ac:dyDescent="0.25">
      <c r="A7" s="46" t="s">
        <v>6</v>
      </c>
      <c r="B7" s="46"/>
      <c r="C7" s="46"/>
      <c r="D7" s="46"/>
      <c r="E7" s="46"/>
      <c r="F7" s="46"/>
      <c r="G7" s="46"/>
    </row>
    <row r="8" spans="1:7" x14ac:dyDescent="0.25">
      <c r="A8" s="47" t="s">
        <v>7</v>
      </c>
      <c r="B8" s="47"/>
      <c r="C8" s="47"/>
      <c r="D8" s="47"/>
      <c r="E8" s="47"/>
      <c r="F8" s="47"/>
      <c r="G8" s="47"/>
    </row>
    <row r="9" spans="1:7" x14ac:dyDescent="0.25">
      <c r="A9" s="4"/>
      <c r="B9" s="4"/>
      <c r="C9" s="4"/>
      <c r="D9" s="4"/>
      <c r="E9" s="4"/>
      <c r="F9" s="4"/>
      <c r="G9" s="4"/>
    </row>
    <row r="11" spans="1:7" ht="21" x14ac:dyDescent="0.35">
      <c r="D11" s="1" t="s">
        <v>2</v>
      </c>
      <c r="E11" s="2" t="s">
        <v>3</v>
      </c>
    </row>
    <row r="12" spans="1:7" ht="21" x14ac:dyDescent="0.35">
      <c r="D12" s="1" t="s">
        <v>4</v>
      </c>
      <c r="E12" s="3">
        <v>13357.143</v>
      </c>
    </row>
    <row r="16" spans="1:7" ht="15.75" customHeight="1" x14ac:dyDescent="0.25">
      <c r="C16" s="48" t="s">
        <v>44</v>
      </c>
      <c r="D16" s="48"/>
      <c r="E16" s="48"/>
      <c r="F16" s="48"/>
      <c r="G16" s="44">
        <v>195.65176039423088</v>
      </c>
    </row>
    <row r="17" spans="3:7" x14ac:dyDescent="0.25">
      <c r="C17" s="48"/>
      <c r="D17" s="48"/>
      <c r="E17" s="48"/>
      <c r="F17" s="48"/>
    </row>
    <row r="18" spans="3:7" x14ac:dyDescent="0.25">
      <c r="C18" s="48"/>
      <c r="D18" s="48"/>
      <c r="E18" s="48"/>
      <c r="F18" s="48"/>
      <c r="G18" s="42"/>
    </row>
    <row r="19" spans="3:7" x14ac:dyDescent="0.25">
      <c r="E19" s="40"/>
      <c r="F19" s="40"/>
      <c r="G19" s="40"/>
    </row>
    <row r="21" spans="3:7" x14ac:dyDescent="0.25">
      <c r="C21" s="43" t="s">
        <v>45</v>
      </c>
      <c r="D21" s="41" t="s">
        <v>46</v>
      </c>
    </row>
  </sheetData>
  <mergeCells count="4">
    <mergeCell ref="A6:G6"/>
    <mergeCell ref="A7:G7"/>
    <mergeCell ref="A8:G8"/>
    <mergeCell ref="C16:F18"/>
  </mergeCells>
  <hyperlinks>
    <hyperlink ref="C21" r:id="rId1" xr:uid="{00000000-0004-0000-01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E05B8-B2AA-4FEE-BD58-859C85D9522B}">
  <dimension ref="B2:H12"/>
  <sheetViews>
    <sheetView workbookViewId="0">
      <selection activeCell="D10" sqref="D10:F10"/>
    </sheetView>
  </sheetViews>
  <sheetFormatPr defaultRowHeight="15" x14ac:dyDescent="0.25"/>
  <cols>
    <col min="4" max="4" width="12.7109375" customWidth="1"/>
  </cols>
  <sheetData>
    <row r="2" spans="2:8" x14ac:dyDescent="0.25">
      <c r="B2" s="4"/>
      <c r="C2" s="4"/>
      <c r="D2" s="4"/>
      <c r="E2" s="4"/>
      <c r="F2" s="4"/>
      <c r="G2" s="4"/>
      <c r="H2" s="4"/>
    </row>
    <row r="3" spans="2:8" x14ac:dyDescent="0.25">
      <c r="B3" s="4"/>
      <c r="C3" s="4"/>
      <c r="D3" s="4"/>
      <c r="E3" s="4"/>
      <c r="F3" s="4"/>
      <c r="G3" s="4"/>
      <c r="H3" s="4"/>
    </row>
    <row r="4" spans="2:8" x14ac:dyDescent="0.25">
      <c r="B4" s="4"/>
      <c r="C4" s="4"/>
      <c r="D4" s="4"/>
      <c r="E4" s="4"/>
      <c r="F4" s="4"/>
      <c r="G4" s="4"/>
      <c r="H4" s="4"/>
    </row>
    <row r="5" spans="2:8" x14ac:dyDescent="0.25">
      <c r="B5" s="4"/>
      <c r="C5" s="4"/>
      <c r="D5" s="4"/>
      <c r="E5" s="4"/>
      <c r="F5" s="4"/>
      <c r="G5" s="4"/>
      <c r="H5" s="4"/>
    </row>
    <row r="6" spans="2:8" ht="21" x14ac:dyDescent="0.25">
      <c r="B6" s="46" t="s">
        <v>5</v>
      </c>
      <c r="C6" s="46"/>
      <c r="D6" s="46"/>
      <c r="E6" s="46"/>
      <c r="F6" s="46"/>
      <c r="G6" s="46"/>
      <c r="H6" s="46"/>
    </row>
    <row r="7" spans="2:8" ht="21" x14ac:dyDescent="0.25">
      <c r="B7" s="46" t="s">
        <v>6</v>
      </c>
      <c r="C7" s="46"/>
      <c r="D7" s="46"/>
      <c r="E7" s="46"/>
      <c r="F7" s="46"/>
      <c r="G7" s="46"/>
      <c r="H7" s="46"/>
    </row>
    <row r="8" spans="2:8" x14ac:dyDescent="0.25">
      <c r="B8" s="47" t="s">
        <v>7</v>
      </c>
      <c r="C8" s="47"/>
      <c r="D8" s="47"/>
      <c r="E8" s="47"/>
      <c r="F8" s="47"/>
      <c r="G8" s="47"/>
      <c r="H8" s="47"/>
    </row>
    <row r="10" spans="2:8" ht="35.25" customHeight="1" x14ac:dyDescent="0.25">
      <c r="D10" s="49" t="s">
        <v>8</v>
      </c>
      <c r="E10" s="49"/>
      <c r="F10" s="49"/>
    </row>
    <row r="11" spans="2:8" x14ac:dyDescent="0.25">
      <c r="C11" t="s">
        <v>0</v>
      </c>
      <c r="D11" s="5">
        <v>616150</v>
      </c>
    </row>
    <row r="12" spans="2:8" x14ac:dyDescent="0.25">
      <c r="C12" t="s">
        <v>1</v>
      </c>
      <c r="D12" s="5">
        <v>238711.5</v>
      </c>
    </row>
  </sheetData>
  <mergeCells count="4">
    <mergeCell ref="B6:H6"/>
    <mergeCell ref="B7:H7"/>
    <mergeCell ref="B8:H8"/>
    <mergeCell ref="D10:F10"/>
  </mergeCells>
  <pageMargins left="0.7" right="0.7" top="0.75" bottom="0.75" header="0.3" footer="0.3"/>
  <pageSetup orientation="portrait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096E3-6D30-4D86-B895-FEA44F783144}">
  <dimension ref="B1:Q114"/>
  <sheetViews>
    <sheetView tabSelected="1" zoomScale="115" zoomScaleNormal="115" workbookViewId="0">
      <selection activeCell="E4" sqref="E4"/>
    </sheetView>
  </sheetViews>
  <sheetFormatPr defaultColWidth="8.7109375" defaultRowHeight="15" x14ac:dyDescent="0.25"/>
  <cols>
    <col min="2" max="2" width="24.140625" customWidth="1"/>
    <col min="3" max="3" width="9.7109375" customWidth="1"/>
    <col min="4" max="4" width="15.85546875" customWidth="1"/>
    <col min="5" max="5" width="10.140625" bestFit="1" customWidth="1"/>
    <col min="6" max="6" width="12.28515625" customWidth="1"/>
    <col min="11" max="11" width="25" customWidth="1"/>
    <col min="12" max="12" width="12.42578125" customWidth="1"/>
    <col min="13" max="13" width="11.7109375" customWidth="1"/>
    <col min="14" max="14" width="12.5703125" customWidth="1"/>
    <col min="15" max="15" width="19.42578125" customWidth="1"/>
    <col min="16" max="16" width="12.5703125" customWidth="1"/>
    <col min="17" max="17" width="14.140625" customWidth="1"/>
    <col min="20" max="20" width="6.42578125" customWidth="1"/>
  </cols>
  <sheetData>
    <row r="1" spans="2:17" x14ac:dyDescent="0.25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2:17" x14ac:dyDescent="0.25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2:17" x14ac:dyDescent="0.25">
      <c r="B3" s="50" t="s">
        <v>47</v>
      </c>
      <c r="C3" s="50"/>
      <c r="D3" s="50"/>
      <c r="E3" s="50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2:17" x14ac:dyDescent="0.25">
      <c r="B4" s="45" t="s">
        <v>48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2:17" x14ac:dyDescent="0.25">
      <c r="Q5" s="6"/>
    </row>
    <row r="6" spans="2:17" x14ac:dyDescent="0.25">
      <c r="Q6" s="6"/>
    </row>
    <row r="7" spans="2:17" ht="15.75" thickBot="1" x14ac:dyDescent="0.3">
      <c r="B7" s="53" t="s">
        <v>9</v>
      </c>
      <c r="C7" s="53"/>
      <c r="D7" s="53"/>
      <c r="E7" s="53"/>
      <c r="F7" s="53"/>
      <c r="K7" s="54" t="s">
        <v>10</v>
      </c>
      <c r="L7" s="54"/>
      <c r="M7" s="54"/>
      <c r="N7" s="54"/>
      <c r="O7" s="54"/>
      <c r="P7" s="54"/>
      <c r="Q7" s="6"/>
    </row>
    <row r="8" spans="2:17" x14ac:dyDescent="0.25">
      <c r="B8" s="51" t="s">
        <v>11</v>
      </c>
      <c r="C8" s="52"/>
      <c r="D8" s="7" t="s">
        <v>12</v>
      </c>
      <c r="E8" s="7"/>
      <c r="F8" s="8"/>
      <c r="K8" s="51" t="s">
        <v>11</v>
      </c>
      <c r="L8" s="52"/>
      <c r="M8" s="7" t="s">
        <v>12</v>
      </c>
      <c r="N8" s="7"/>
      <c r="O8" s="8"/>
      <c r="Q8" s="6"/>
    </row>
    <row r="9" spans="2:17" x14ac:dyDescent="0.25">
      <c r="B9" s="9" t="s">
        <v>13</v>
      </c>
      <c r="C9" s="10">
        <v>1</v>
      </c>
      <c r="D9" s="11" t="s">
        <v>14</v>
      </c>
      <c r="E9" s="12"/>
      <c r="F9" s="13"/>
      <c r="K9" s="9" t="s">
        <v>13</v>
      </c>
      <c r="L9" s="10">
        <v>0</v>
      </c>
      <c r="M9" s="11" t="s">
        <v>14</v>
      </c>
      <c r="N9" s="12"/>
      <c r="O9" s="13"/>
      <c r="Q9" s="6"/>
    </row>
    <row r="10" spans="2:17" x14ac:dyDescent="0.25">
      <c r="B10" s="9" t="s">
        <v>15</v>
      </c>
      <c r="C10" s="10">
        <v>1</v>
      </c>
      <c r="D10" s="12" t="s">
        <v>16</v>
      </c>
      <c r="E10" s="12"/>
      <c r="F10" s="13"/>
      <c r="K10" s="9" t="s">
        <v>15</v>
      </c>
      <c r="L10" s="10">
        <v>0</v>
      </c>
      <c r="M10" s="12" t="s">
        <v>16</v>
      </c>
      <c r="N10" s="12"/>
      <c r="O10" s="13"/>
      <c r="Q10" s="6"/>
    </row>
    <row r="11" spans="2:17" x14ac:dyDescent="0.25">
      <c r="B11" s="9" t="s">
        <v>17</v>
      </c>
      <c r="C11" s="10">
        <v>1</v>
      </c>
      <c r="D11" s="12" t="s">
        <v>18</v>
      </c>
      <c r="E11" s="12"/>
      <c r="F11" s="13"/>
      <c r="K11" s="9" t="s">
        <v>17</v>
      </c>
      <c r="L11" s="10">
        <v>0</v>
      </c>
      <c r="M11" s="12" t="s">
        <v>18</v>
      </c>
      <c r="N11" s="12"/>
      <c r="O11" s="13"/>
      <c r="Q11" s="6"/>
    </row>
    <row r="12" spans="2:17" x14ac:dyDescent="0.25">
      <c r="B12" s="14" t="s">
        <v>19</v>
      </c>
      <c r="C12" s="10">
        <v>1</v>
      </c>
      <c r="D12" s="12" t="s">
        <v>20</v>
      </c>
      <c r="E12" s="12"/>
      <c r="F12" s="13"/>
      <c r="K12" s="14" t="s">
        <v>19</v>
      </c>
      <c r="L12" s="10">
        <v>0.55000000000000004</v>
      </c>
      <c r="M12" s="12" t="s">
        <v>20</v>
      </c>
      <c r="N12" s="12"/>
      <c r="O12" s="13"/>
      <c r="Q12" s="6"/>
    </row>
    <row r="13" spans="2:17" x14ac:dyDescent="0.25">
      <c r="B13" s="14" t="s">
        <v>21</v>
      </c>
      <c r="C13" s="10">
        <v>1</v>
      </c>
      <c r="D13" s="12" t="s">
        <v>22</v>
      </c>
      <c r="E13" s="12"/>
      <c r="F13" s="13"/>
      <c r="K13" s="14" t="s">
        <v>21</v>
      </c>
      <c r="L13" s="10">
        <v>0.25</v>
      </c>
      <c r="M13" s="12" t="s">
        <v>22</v>
      </c>
      <c r="N13" s="12"/>
      <c r="O13" s="13"/>
    </row>
    <row r="14" spans="2:17" x14ac:dyDescent="0.25">
      <c r="B14" s="14" t="s">
        <v>23</v>
      </c>
      <c r="C14" s="10">
        <v>1</v>
      </c>
      <c r="D14" s="12" t="s">
        <v>24</v>
      </c>
      <c r="E14" s="12"/>
      <c r="F14" s="13"/>
      <c r="K14" s="14" t="s">
        <v>23</v>
      </c>
      <c r="L14" s="10">
        <v>0</v>
      </c>
      <c r="M14" s="12" t="s">
        <v>24</v>
      </c>
      <c r="N14" s="12"/>
      <c r="O14" s="13"/>
    </row>
    <row r="15" spans="2:17" x14ac:dyDescent="0.25">
      <c r="B15" s="14" t="s">
        <v>25</v>
      </c>
      <c r="C15" s="10">
        <v>1</v>
      </c>
      <c r="D15" s="12" t="s">
        <v>24</v>
      </c>
      <c r="E15" s="12"/>
      <c r="F15" s="13"/>
      <c r="K15" s="14" t="s">
        <v>25</v>
      </c>
      <c r="L15" s="10">
        <v>0</v>
      </c>
      <c r="M15" s="12" t="s">
        <v>24</v>
      </c>
      <c r="N15" s="12"/>
      <c r="O15" s="13"/>
    </row>
    <row r="16" spans="2:17" x14ac:dyDescent="0.25">
      <c r="B16" s="14" t="s">
        <v>26</v>
      </c>
      <c r="C16" s="10">
        <v>1</v>
      </c>
      <c r="D16" s="12" t="s">
        <v>24</v>
      </c>
      <c r="E16" s="12"/>
      <c r="F16" s="13"/>
      <c r="K16" s="14" t="s">
        <v>26</v>
      </c>
      <c r="L16" s="10">
        <v>0</v>
      </c>
      <c r="M16" s="12" t="s">
        <v>24</v>
      </c>
      <c r="N16" s="12"/>
      <c r="O16" s="13"/>
    </row>
    <row r="17" spans="2:16" x14ac:dyDescent="0.25">
      <c r="B17" s="14"/>
      <c r="C17" s="12"/>
      <c r="D17" s="12"/>
      <c r="E17" s="12"/>
      <c r="F17" s="13"/>
      <c r="K17" s="14"/>
      <c r="L17" s="12"/>
      <c r="M17" s="12"/>
      <c r="N17" s="12"/>
      <c r="O17" s="13"/>
    </row>
    <row r="18" spans="2:16" x14ac:dyDescent="0.25">
      <c r="B18" s="14"/>
      <c r="C18" s="12"/>
      <c r="D18" s="12"/>
      <c r="E18" s="12"/>
      <c r="F18" s="13"/>
      <c r="K18" s="14"/>
      <c r="L18" s="12"/>
      <c r="M18" s="12"/>
      <c r="N18" s="12"/>
      <c r="O18" s="13"/>
    </row>
    <row r="19" spans="2:16" ht="15.75" thickBot="1" x14ac:dyDescent="0.3">
      <c r="B19" s="14"/>
      <c r="C19" s="12" t="s">
        <v>27</v>
      </c>
      <c r="D19" s="15">
        <v>2937.88</v>
      </c>
      <c r="E19" s="12"/>
      <c r="F19" s="13"/>
      <c r="K19" s="14"/>
      <c r="L19" s="12" t="s">
        <v>28</v>
      </c>
      <c r="M19" s="15">
        <f>2995.75</f>
        <v>2995.75</v>
      </c>
      <c r="N19" s="12"/>
      <c r="O19" s="13"/>
    </row>
    <row r="20" spans="2:16" x14ac:dyDescent="0.25">
      <c r="B20" s="14"/>
      <c r="C20" s="16" t="s">
        <v>29</v>
      </c>
      <c r="D20" s="17" t="s">
        <v>30</v>
      </c>
      <c r="E20" s="18" t="s">
        <v>31</v>
      </c>
      <c r="F20" s="18" t="s">
        <v>32</v>
      </c>
      <c r="K20" s="14"/>
      <c r="L20" s="16" t="s">
        <v>29</v>
      </c>
      <c r="M20" s="17" t="s">
        <v>30</v>
      </c>
      <c r="N20" s="18" t="s">
        <v>31</v>
      </c>
      <c r="O20" s="18" t="s">
        <v>32</v>
      </c>
    </row>
    <row r="21" spans="2:16" x14ac:dyDescent="0.25">
      <c r="B21" s="9" t="s">
        <v>13</v>
      </c>
      <c r="C21" s="19">
        <v>0.05</v>
      </c>
      <c r="D21" s="20">
        <f>C21*$D$19</f>
        <v>146.89400000000001</v>
      </c>
      <c r="E21" s="21">
        <f>C9*D21</f>
        <v>146.89400000000001</v>
      </c>
      <c r="F21" s="22">
        <f>D21-E21</f>
        <v>0</v>
      </c>
      <c r="K21" s="9" t="s">
        <v>13</v>
      </c>
      <c r="L21" s="23">
        <v>0.05</v>
      </c>
      <c r="M21" s="20">
        <f t="shared" ref="M21:M28" si="0">L21*$M$19</f>
        <v>149.78749999999999</v>
      </c>
      <c r="N21" s="21">
        <f>L9*M21</f>
        <v>0</v>
      </c>
      <c r="O21" s="22">
        <f>M21-N21</f>
        <v>149.78749999999999</v>
      </c>
    </row>
    <row r="22" spans="2:16" x14ac:dyDescent="0.25">
      <c r="B22" s="9" t="s">
        <v>15</v>
      </c>
      <c r="C22" s="19">
        <v>0.1</v>
      </c>
      <c r="D22" s="20">
        <f t="shared" ref="D22:D28" si="1">C22*$D$19</f>
        <v>293.78800000000001</v>
      </c>
      <c r="E22" s="21">
        <f t="shared" ref="E22:E28" si="2">C10*D22</f>
        <v>293.78800000000001</v>
      </c>
      <c r="F22" s="22">
        <f t="shared" ref="F22:F28" si="3">D22-E22</f>
        <v>0</v>
      </c>
      <c r="K22" s="9" t="s">
        <v>15</v>
      </c>
      <c r="L22" s="23">
        <v>0.1</v>
      </c>
      <c r="M22" s="20">
        <f t="shared" si="0"/>
        <v>299.57499999999999</v>
      </c>
      <c r="N22" s="21">
        <f t="shared" ref="N22:N28" si="4">L10*M22</f>
        <v>0</v>
      </c>
      <c r="O22" s="22">
        <f t="shared" ref="O22:O28" si="5">M22-N22</f>
        <v>299.57499999999999</v>
      </c>
    </row>
    <row r="23" spans="2:16" x14ac:dyDescent="0.25">
      <c r="B23" s="9" t="s">
        <v>17</v>
      </c>
      <c r="C23" s="19">
        <v>0.35</v>
      </c>
      <c r="D23" s="20">
        <f t="shared" si="1"/>
        <v>1028.258</v>
      </c>
      <c r="E23" s="21">
        <f t="shared" si="2"/>
        <v>1028.258</v>
      </c>
      <c r="F23" s="22">
        <f t="shared" si="3"/>
        <v>0</v>
      </c>
      <c r="K23" s="9" t="s">
        <v>17</v>
      </c>
      <c r="L23" s="23">
        <v>0.35</v>
      </c>
      <c r="M23" s="20">
        <f t="shared" si="0"/>
        <v>1048.5125</v>
      </c>
      <c r="N23" s="21">
        <f t="shared" si="4"/>
        <v>0</v>
      </c>
      <c r="O23" s="22">
        <f t="shared" si="5"/>
        <v>1048.5125</v>
      </c>
    </row>
    <row r="24" spans="2:16" x14ac:dyDescent="0.25">
      <c r="B24" s="9" t="s">
        <v>19</v>
      </c>
      <c r="C24" s="19">
        <v>0.06</v>
      </c>
      <c r="D24" s="20">
        <f t="shared" si="1"/>
        <v>176.27279999999999</v>
      </c>
      <c r="E24" s="21">
        <f t="shared" si="2"/>
        <v>176.27279999999999</v>
      </c>
      <c r="F24" s="22">
        <f t="shared" si="3"/>
        <v>0</v>
      </c>
      <c r="K24" s="9" t="s">
        <v>19</v>
      </c>
      <c r="L24" s="23">
        <v>0.06</v>
      </c>
      <c r="M24" s="20">
        <f t="shared" si="0"/>
        <v>179.745</v>
      </c>
      <c r="N24" s="21">
        <f t="shared" si="4"/>
        <v>98.859750000000005</v>
      </c>
      <c r="O24" s="22">
        <f t="shared" si="5"/>
        <v>80.885249999999999</v>
      </c>
    </row>
    <row r="25" spans="2:16" x14ac:dyDescent="0.25">
      <c r="B25" s="24" t="s">
        <v>33</v>
      </c>
      <c r="C25" s="19">
        <v>0.05</v>
      </c>
      <c r="D25" s="20">
        <f t="shared" si="1"/>
        <v>146.89400000000001</v>
      </c>
      <c r="E25" s="21">
        <f t="shared" si="2"/>
        <v>146.89400000000001</v>
      </c>
      <c r="F25" s="22">
        <f t="shared" si="3"/>
        <v>0</v>
      </c>
      <c r="K25" s="24" t="s">
        <v>33</v>
      </c>
      <c r="L25" s="23">
        <v>0.05</v>
      </c>
      <c r="M25" s="20">
        <f t="shared" si="0"/>
        <v>149.78749999999999</v>
      </c>
      <c r="N25" s="21">
        <f t="shared" si="4"/>
        <v>37.446874999999999</v>
      </c>
      <c r="O25" s="22">
        <f t="shared" si="5"/>
        <v>112.34062499999999</v>
      </c>
    </row>
    <row r="26" spans="2:16" x14ac:dyDescent="0.25">
      <c r="B26" s="14" t="s">
        <v>34</v>
      </c>
      <c r="C26" s="19">
        <v>0.15</v>
      </c>
      <c r="D26" s="20">
        <f t="shared" si="1"/>
        <v>440.68200000000002</v>
      </c>
      <c r="E26" s="21">
        <f t="shared" si="2"/>
        <v>440.68200000000002</v>
      </c>
      <c r="F26" s="22">
        <f t="shared" si="3"/>
        <v>0</v>
      </c>
      <c r="K26" s="14" t="s">
        <v>34</v>
      </c>
      <c r="L26" s="23">
        <v>0.15</v>
      </c>
      <c r="M26" s="20">
        <f t="shared" si="0"/>
        <v>449.36250000000001</v>
      </c>
      <c r="N26" s="21">
        <f t="shared" si="4"/>
        <v>0</v>
      </c>
      <c r="O26" s="22">
        <f t="shared" si="5"/>
        <v>449.36250000000001</v>
      </c>
    </row>
    <row r="27" spans="2:16" x14ac:dyDescent="0.25">
      <c r="B27" s="25" t="s">
        <v>35</v>
      </c>
      <c r="C27" s="19">
        <v>0.1</v>
      </c>
      <c r="D27" s="20">
        <f t="shared" si="1"/>
        <v>293.78800000000001</v>
      </c>
      <c r="E27" s="21">
        <f t="shared" si="2"/>
        <v>293.78800000000001</v>
      </c>
      <c r="F27" s="22">
        <f t="shared" si="3"/>
        <v>0</v>
      </c>
      <c r="K27" s="25" t="s">
        <v>35</v>
      </c>
      <c r="L27" s="23">
        <v>0.1</v>
      </c>
      <c r="M27" s="20">
        <f t="shared" si="0"/>
        <v>299.57499999999999</v>
      </c>
      <c r="N27" s="21">
        <f t="shared" si="4"/>
        <v>0</v>
      </c>
      <c r="O27" s="22">
        <f t="shared" si="5"/>
        <v>299.57499999999999</v>
      </c>
    </row>
    <row r="28" spans="2:16" ht="15.75" thickBot="1" x14ac:dyDescent="0.3">
      <c r="B28" s="14" t="s">
        <v>36</v>
      </c>
      <c r="C28" s="19">
        <v>0.14000000000000001</v>
      </c>
      <c r="D28" s="20">
        <f t="shared" si="1"/>
        <v>411.30320000000006</v>
      </c>
      <c r="E28" s="21">
        <f t="shared" si="2"/>
        <v>411.30320000000006</v>
      </c>
      <c r="F28" s="22">
        <f t="shared" si="3"/>
        <v>0</v>
      </c>
      <c r="K28" s="14" t="s">
        <v>36</v>
      </c>
      <c r="L28" s="23">
        <v>0.14000000000000001</v>
      </c>
      <c r="M28" s="20">
        <f t="shared" si="0"/>
        <v>419.40500000000003</v>
      </c>
      <c r="N28" s="21">
        <f t="shared" si="4"/>
        <v>0</v>
      </c>
      <c r="O28" s="22">
        <f t="shared" si="5"/>
        <v>419.40500000000003</v>
      </c>
    </row>
    <row r="29" spans="2:16" ht="15.75" thickBot="1" x14ac:dyDescent="0.3">
      <c r="B29" s="14"/>
      <c r="C29" s="12"/>
      <c r="D29" s="21">
        <f>SUM(D21:D28)</f>
        <v>2937.88</v>
      </c>
      <c r="E29" s="26">
        <f>SUM(E21:E28)</f>
        <v>2937.88</v>
      </c>
      <c r="F29" s="26">
        <f>SUM(F21:F28)</f>
        <v>0</v>
      </c>
      <c r="K29" s="14"/>
      <c r="L29" s="12"/>
      <c r="M29" s="21">
        <f>SUM(M21:M28)</f>
        <v>2995.75</v>
      </c>
      <c r="N29" s="26">
        <f>SUM(N21:N28)</f>
        <v>136.306625</v>
      </c>
      <c r="O29" s="26">
        <f>SUM(O21:O28)</f>
        <v>2859.4433750000003</v>
      </c>
    </row>
    <row r="30" spans="2:16" x14ac:dyDescent="0.25">
      <c r="B30" s="14"/>
      <c r="C30" s="12"/>
      <c r="D30" s="21"/>
      <c r="E30" s="12"/>
      <c r="F30" s="27"/>
      <c r="K30" s="14"/>
      <c r="L30" s="12"/>
      <c r="M30" s="21"/>
      <c r="N30" s="12"/>
      <c r="O30" s="27"/>
      <c r="P30" s="28"/>
    </row>
    <row r="31" spans="2:16" x14ac:dyDescent="0.25">
      <c r="B31" s="14"/>
      <c r="C31" s="12"/>
      <c r="D31" s="12"/>
      <c r="E31" s="12"/>
      <c r="F31" s="13"/>
      <c r="K31" s="14"/>
      <c r="L31" s="12"/>
      <c r="M31" s="12"/>
      <c r="N31" s="12"/>
      <c r="O31" s="13"/>
    </row>
    <row r="32" spans="2:16" x14ac:dyDescent="0.25">
      <c r="B32" s="14" t="s">
        <v>37</v>
      </c>
      <c r="C32" s="12" t="s">
        <v>38</v>
      </c>
      <c r="D32" s="12" t="s">
        <v>39</v>
      </c>
      <c r="E32" s="29"/>
      <c r="F32" s="30">
        <f t="shared" ref="F32:F39" si="6">C9*C21</f>
        <v>0.05</v>
      </c>
      <c r="K32" s="31" t="s">
        <v>37</v>
      </c>
      <c r="L32" s="12" t="s">
        <v>38</v>
      </c>
      <c r="M32" s="12" t="s">
        <v>39</v>
      </c>
      <c r="N32" s="29"/>
      <c r="O32" s="30">
        <f t="shared" ref="O32:O39" si="7">L9*L21</f>
        <v>0</v>
      </c>
    </row>
    <row r="33" spans="2:15" ht="15.75" thickBot="1" x14ac:dyDescent="0.3">
      <c r="B33" s="32">
        <v>570.17999999999995</v>
      </c>
      <c r="C33" s="21">
        <f>(SUM($F$32:$F$39)*B33)</f>
        <v>570.17999999999995</v>
      </c>
      <c r="D33" s="21">
        <f>B33-C33</f>
        <v>0</v>
      </c>
      <c r="E33" s="29"/>
      <c r="F33" s="30">
        <f t="shared" si="6"/>
        <v>0.1</v>
      </c>
      <c r="K33" s="33">
        <v>629.30999999999995</v>
      </c>
      <c r="L33" s="21">
        <f>(SUM($O$32:$O$39)*K33)</f>
        <v>28.633604999999996</v>
      </c>
      <c r="M33" s="21">
        <f>K33-L33</f>
        <v>600.67639499999996</v>
      </c>
      <c r="N33" s="29"/>
      <c r="O33" s="30">
        <f t="shared" si="7"/>
        <v>0</v>
      </c>
    </row>
    <row r="34" spans="2:15" ht="15.75" thickBot="1" x14ac:dyDescent="0.3">
      <c r="B34" s="32">
        <v>782.79</v>
      </c>
      <c r="C34" s="21">
        <f t="shared" ref="C34:C36" si="8">(SUM($F$32:$F$39)*B34)</f>
        <v>782.79</v>
      </c>
      <c r="D34" s="21">
        <f>B34-C34</f>
        <v>0</v>
      </c>
      <c r="E34" s="12"/>
      <c r="F34" s="30">
        <f t="shared" si="6"/>
        <v>0.35</v>
      </c>
      <c r="K34" s="33">
        <v>1094.3399999999999</v>
      </c>
      <c r="L34" s="21">
        <f>(SUM($O$32:$O$39)*K34)</f>
        <v>49.792469999999994</v>
      </c>
      <c r="M34" s="21">
        <f t="shared" ref="M34:M36" si="9">K34-L34</f>
        <v>1044.5475299999998</v>
      </c>
      <c r="N34" s="12"/>
      <c r="O34" s="30">
        <f t="shared" si="7"/>
        <v>0</v>
      </c>
    </row>
    <row r="35" spans="2:15" ht="15.75" thickBot="1" x14ac:dyDescent="0.3">
      <c r="B35" s="32">
        <v>850.44</v>
      </c>
      <c r="C35" s="21">
        <f t="shared" si="8"/>
        <v>850.44</v>
      </c>
      <c r="D35" s="21">
        <f t="shared" ref="D35:D36" si="10">B35-C35</f>
        <v>0</v>
      </c>
      <c r="E35" s="12"/>
      <c r="F35" s="30">
        <f t="shared" si="6"/>
        <v>0.06</v>
      </c>
      <c r="K35" s="33">
        <v>697.55</v>
      </c>
      <c r="L35" s="21">
        <f>(SUM($O$32:$O$39)*K35)</f>
        <v>31.738524999999996</v>
      </c>
      <c r="M35" s="21">
        <f t="shared" si="9"/>
        <v>665.81147499999997</v>
      </c>
      <c r="N35" s="12"/>
      <c r="O35" s="30">
        <f t="shared" si="7"/>
        <v>3.3000000000000002E-2</v>
      </c>
    </row>
    <row r="36" spans="2:15" ht="15.75" thickBot="1" x14ac:dyDescent="0.3">
      <c r="B36" s="32">
        <v>734.47</v>
      </c>
      <c r="C36" s="21">
        <f t="shared" si="8"/>
        <v>734.47</v>
      </c>
      <c r="D36" s="21">
        <f t="shared" si="10"/>
        <v>0</v>
      </c>
      <c r="E36" s="12"/>
      <c r="F36" s="30">
        <f t="shared" si="6"/>
        <v>0.05</v>
      </c>
      <c r="K36" s="33">
        <v>574.54999999999995</v>
      </c>
      <c r="L36" s="21">
        <f>(SUM($O$32:$O$39)*K36)</f>
        <v>26.142024999999997</v>
      </c>
      <c r="M36" s="21">
        <f t="shared" si="9"/>
        <v>548.40797499999996</v>
      </c>
      <c r="N36" s="12"/>
      <c r="O36" s="30">
        <f t="shared" si="7"/>
        <v>1.2500000000000001E-2</v>
      </c>
    </row>
    <row r="37" spans="2:15" x14ac:dyDescent="0.25">
      <c r="B37" s="14"/>
      <c r="C37" s="12"/>
      <c r="D37" s="12"/>
      <c r="E37" s="12"/>
      <c r="F37" s="30">
        <f t="shared" si="6"/>
        <v>0.15</v>
      </c>
      <c r="K37" s="14"/>
      <c r="L37" s="12"/>
      <c r="M37" s="12"/>
      <c r="N37" s="12"/>
      <c r="O37" s="30">
        <f t="shared" si="7"/>
        <v>0</v>
      </c>
    </row>
    <row r="38" spans="2:15" x14ac:dyDescent="0.25">
      <c r="B38" s="14"/>
      <c r="C38" s="12"/>
      <c r="D38" s="12"/>
      <c r="E38" s="12"/>
      <c r="F38" s="30">
        <f t="shared" si="6"/>
        <v>0.1</v>
      </c>
      <c r="K38" s="14"/>
      <c r="L38" s="12"/>
      <c r="M38" s="12"/>
      <c r="N38" s="12"/>
      <c r="O38" s="30">
        <f t="shared" si="7"/>
        <v>0</v>
      </c>
    </row>
    <row r="39" spans="2:15" ht="15.75" thickBot="1" x14ac:dyDescent="0.3">
      <c r="B39" s="34"/>
      <c r="C39" s="35"/>
      <c r="D39" s="35"/>
      <c r="E39" s="35"/>
      <c r="F39" s="36">
        <f t="shared" si="6"/>
        <v>0.14000000000000001</v>
      </c>
      <c r="K39" s="34"/>
      <c r="L39" s="35"/>
      <c r="M39" s="35"/>
      <c r="N39" s="35"/>
      <c r="O39" s="36">
        <f t="shared" si="7"/>
        <v>0</v>
      </c>
    </row>
    <row r="44" spans="2:15" ht="15.75" thickBot="1" x14ac:dyDescent="0.3">
      <c r="B44" s="53" t="s">
        <v>40</v>
      </c>
      <c r="C44" s="53"/>
      <c r="D44" s="53"/>
      <c r="E44" s="53"/>
      <c r="F44" s="53"/>
      <c r="K44" s="53" t="s">
        <v>41</v>
      </c>
      <c r="L44" s="53"/>
      <c r="M44" s="53"/>
      <c r="N44" s="53"/>
      <c r="O44" s="53"/>
    </row>
    <row r="45" spans="2:15" x14ac:dyDescent="0.25">
      <c r="B45" s="51" t="s">
        <v>11</v>
      </c>
      <c r="C45" s="52"/>
      <c r="D45" s="7" t="s">
        <v>12</v>
      </c>
      <c r="E45" s="7"/>
      <c r="F45" s="8"/>
      <c r="K45" s="51" t="s">
        <v>11</v>
      </c>
      <c r="L45" s="52"/>
      <c r="M45" s="7" t="s">
        <v>12</v>
      </c>
      <c r="N45" s="7"/>
      <c r="O45" s="8"/>
    </row>
    <row r="46" spans="2:15" x14ac:dyDescent="0.25">
      <c r="B46" s="9" t="s">
        <v>13</v>
      </c>
      <c r="C46" s="10">
        <v>1</v>
      </c>
      <c r="D46" s="11" t="s">
        <v>14</v>
      </c>
      <c r="E46" s="12"/>
      <c r="F46" s="13"/>
      <c r="K46" s="9" t="s">
        <v>13</v>
      </c>
      <c r="L46" s="10">
        <v>1</v>
      </c>
      <c r="M46" s="11" t="s">
        <v>14</v>
      </c>
      <c r="N46" s="12"/>
      <c r="O46" s="13"/>
    </row>
    <row r="47" spans="2:15" x14ac:dyDescent="0.25">
      <c r="B47" s="9" t="s">
        <v>15</v>
      </c>
      <c r="C47" s="10">
        <v>1</v>
      </c>
      <c r="D47" s="12" t="s">
        <v>16</v>
      </c>
      <c r="E47" s="12"/>
      <c r="F47" s="13"/>
      <c r="K47" s="9" t="s">
        <v>15</v>
      </c>
      <c r="L47" s="10">
        <v>1</v>
      </c>
      <c r="M47" s="12" t="s">
        <v>16</v>
      </c>
      <c r="N47" s="12"/>
      <c r="O47" s="13"/>
    </row>
    <row r="48" spans="2:15" x14ac:dyDescent="0.25">
      <c r="B48" s="9" t="s">
        <v>17</v>
      </c>
      <c r="C48" s="10">
        <v>1</v>
      </c>
      <c r="D48" s="12" t="s">
        <v>18</v>
      </c>
      <c r="E48" s="12"/>
      <c r="F48" s="13"/>
      <c r="K48" s="9" t="s">
        <v>17</v>
      </c>
      <c r="L48" s="10">
        <v>1</v>
      </c>
      <c r="M48" s="12" t="s">
        <v>18</v>
      </c>
      <c r="N48" s="12"/>
      <c r="O48" s="13"/>
    </row>
    <row r="49" spans="2:15" x14ac:dyDescent="0.25">
      <c r="B49" s="14" t="s">
        <v>19</v>
      </c>
      <c r="C49" s="10">
        <v>1</v>
      </c>
      <c r="D49" s="12" t="s">
        <v>20</v>
      </c>
      <c r="E49" s="12"/>
      <c r="F49" s="13"/>
      <c r="K49" s="14" t="s">
        <v>19</v>
      </c>
      <c r="L49" s="10">
        <v>1</v>
      </c>
      <c r="M49" s="12" t="s">
        <v>20</v>
      </c>
      <c r="N49" s="12"/>
      <c r="O49" s="13"/>
    </row>
    <row r="50" spans="2:15" x14ac:dyDescent="0.25">
      <c r="B50" s="14" t="s">
        <v>21</v>
      </c>
      <c r="C50" s="10">
        <v>1</v>
      </c>
      <c r="D50" s="12" t="s">
        <v>22</v>
      </c>
      <c r="E50" s="12"/>
      <c r="F50" s="13"/>
      <c r="K50" s="14" t="s">
        <v>21</v>
      </c>
      <c r="L50" s="10">
        <v>1</v>
      </c>
      <c r="M50" s="12" t="s">
        <v>22</v>
      </c>
      <c r="N50" s="12"/>
      <c r="O50" s="13"/>
    </row>
    <row r="51" spans="2:15" x14ac:dyDescent="0.25">
      <c r="B51" s="14" t="s">
        <v>23</v>
      </c>
      <c r="C51" s="10">
        <v>1</v>
      </c>
      <c r="D51" s="12" t="s">
        <v>24</v>
      </c>
      <c r="E51" s="12"/>
      <c r="F51" s="13"/>
      <c r="K51" s="14" t="s">
        <v>23</v>
      </c>
      <c r="L51" s="10">
        <v>1</v>
      </c>
      <c r="M51" s="12" t="s">
        <v>24</v>
      </c>
      <c r="N51" s="12"/>
      <c r="O51" s="13"/>
    </row>
    <row r="52" spans="2:15" x14ac:dyDescent="0.25">
      <c r="B52" s="14" t="s">
        <v>25</v>
      </c>
      <c r="C52" s="10">
        <v>1</v>
      </c>
      <c r="D52" s="12" t="s">
        <v>24</v>
      </c>
      <c r="E52" s="12"/>
      <c r="F52" s="13"/>
      <c r="K52" s="14" t="s">
        <v>25</v>
      </c>
      <c r="L52" s="10">
        <v>1</v>
      </c>
      <c r="M52" s="12" t="s">
        <v>24</v>
      </c>
      <c r="N52" s="12"/>
      <c r="O52" s="13"/>
    </row>
    <row r="53" spans="2:15" x14ac:dyDescent="0.25">
      <c r="B53" s="14" t="s">
        <v>26</v>
      </c>
      <c r="C53" s="10">
        <v>1</v>
      </c>
      <c r="D53" s="12" t="s">
        <v>24</v>
      </c>
      <c r="E53" s="12"/>
      <c r="F53" s="13"/>
      <c r="K53" s="14" t="s">
        <v>26</v>
      </c>
      <c r="L53" s="10">
        <v>1</v>
      </c>
      <c r="M53" s="12" t="s">
        <v>24</v>
      </c>
      <c r="N53" s="12"/>
      <c r="O53" s="13"/>
    </row>
    <row r="54" spans="2:15" x14ac:dyDescent="0.25">
      <c r="B54" s="14"/>
      <c r="C54" s="12"/>
      <c r="D54" s="12"/>
      <c r="E54" s="12"/>
      <c r="F54" s="13"/>
      <c r="K54" s="14"/>
      <c r="L54" s="12"/>
      <c r="M54" s="12"/>
      <c r="N54" s="12"/>
      <c r="O54" s="13"/>
    </row>
    <row r="55" spans="2:15" x14ac:dyDescent="0.25">
      <c r="B55" s="14"/>
      <c r="C55" s="12"/>
      <c r="D55" s="12"/>
      <c r="E55" s="12"/>
      <c r="F55" s="13"/>
      <c r="K55" s="14"/>
      <c r="L55" s="12"/>
      <c r="M55" s="12"/>
      <c r="N55" s="12"/>
      <c r="O55" s="13"/>
    </row>
    <row r="56" spans="2:15" ht="15.75" thickBot="1" x14ac:dyDescent="0.3">
      <c r="B56" s="14"/>
      <c r="C56" s="12" t="s">
        <v>27</v>
      </c>
      <c r="D56" s="37">
        <v>3270.07</v>
      </c>
      <c r="E56" s="12"/>
      <c r="F56" s="13"/>
      <c r="K56" s="14"/>
      <c r="L56" s="12" t="s">
        <v>27</v>
      </c>
      <c r="M56" s="37">
        <v>3824.37</v>
      </c>
      <c r="N56" s="12"/>
      <c r="O56" s="13"/>
    </row>
    <row r="57" spans="2:15" x14ac:dyDescent="0.25">
      <c r="B57" s="14"/>
      <c r="C57" s="16" t="s">
        <v>29</v>
      </c>
      <c r="D57" s="17" t="s">
        <v>30</v>
      </c>
      <c r="E57" s="18" t="s">
        <v>31</v>
      </c>
      <c r="F57" s="18" t="s">
        <v>32</v>
      </c>
      <c r="K57" s="14"/>
      <c r="L57" s="16" t="s">
        <v>29</v>
      </c>
      <c r="M57" s="17" t="s">
        <v>30</v>
      </c>
      <c r="N57" s="18" t="s">
        <v>31</v>
      </c>
      <c r="O57" s="18" t="s">
        <v>32</v>
      </c>
    </row>
    <row r="58" spans="2:15" x14ac:dyDescent="0.25">
      <c r="B58" s="9" t="s">
        <v>13</v>
      </c>
      <c r="C58" s="19">
        <v>4.6854104435645368E-2</v>
      </c>
      <c r="D58" s="20">
        <f>C58*$D$56</f>
        <v>153.21620129187085</v>
      </c>
      <c r="E58" s="21">
        <f>C46*D58</f>
        <v>153.21620129187085</v>
      </c>
      <c r="F58" s="22">
        <f>D58-E58</f>
        <v>0</v>
      </c>
      <c r="K58" s="9" t="s">
        <v>13</v>
      </c>
      <c r="L58" s="19">
        <v>4.6437418125760639E-2</v>
      </c>
      <c r="M58" s="20">
        <f>L58*$M$56</f>
        <v>177.59386875761521</v>
      </c>
      <c r="N58" s="21">
        <f>L46*M58</f>
        <v>177.59386875761521</v>
      </c>
      <c r="O58" s="22">
        <f>M58-N58</f>
        <v>0</v>
      </c>
    </row>
    <row r="59" spans="2:15" x14ac:dyDescent="0.25">
      <c r="B59" s="9" t="s">
        <v>15</v>
      </c>
      <c r="C59" s="19">
        <v>9.574865892778002E-2</v>
      </c>
      <c r="D59" s="20">
        <f t="shared" ref="D59:D65" si="11">C59*$D$56</f>
        <v>313.1048170999656</v>
      </c>
      <c r="E59" s="21">
        <f t="shared" ref="E59:E65" si="12">C47*D59</f>
        <v>313.1048170999656</v>
      </c>
      <c r="F59" s="22">
        <f t="shared" ref="F59:F65" si="13">D59-E59</f>
        <v>0</v>
      </c>
      <c r="K59" s="9" t="s">
        <v>15</v>
      </c>
      <c r="L59" s="19">
        <v>9.2808262855554033E-2</v>
      </c>
      <c r="M59" s="20">
        <f t="shared" ref="M59:M65" si="14">L59*$M$56</f>
        <v>354.93313621689515</v>
      </c>
      <c r="N59" s="21">
        <f t="shared" ref="N59:N65" si="15">L47*M59</f>
        <v>354.93313621689515</v>
      </c>
      <c r="O59" s="22">
        <f t="shared" ref="O59:O65" si="16">M59-N59</f>
        <v>0</v>
      </c>
    </row>
    <row r="60" spans="2:15" x14ac:dyDescent="0.25">
      <c r="B60" s="9" t="s">
        <v>17</v>
      </c>
      <c r="C60" s="19">
        <v>0.36753758776383921</v>
      </c>
      <c r="D60" s="20">
        <f t="shared" si="11"/>
        <v>1201.8736396188979</v>
      </c>
      <c r="E60" s="21">
        <f t="shared" si="12"/>
        <v>1201.8736396188979</v>
      </c>
      <c r="F60" s="22">
        <f t="shared" si="13"/>
        <v>0</v>
      </c>
      <c r="K60" s="9" t="s">
        <v>17</v>
      </c>
      <c r="L60" s="19">
        <v>0.39141605377673949</v>
      </c>
      <c r="M60" s="20">
        <f t="shared" si="14"/>
        <v>1496.9198135821491</v>
      </c>
      <c r="N60" s="21">
        <f t="shared" si="15"/>
        <v>1496.9198135821491</v>
      </c>
      <c r="O60" s="22">
        <f t="shared" si="16"/>
        <v>0</v>
      </c>
    </row>
    <row r="61" spans="2:15" x14ac:dyDescent="0.25">
      <c r="B61" s="9" t="s">
        <v>19</v>
      </c>
      <c r="C61" s="19">
        <v>6.7890941355616199E-2</v>
      </c>
      <c r="D61" s="20">
        <f t="shared" si="11"/>
        <v>222.00813059875986</v>
      </c>
      <c r="E61" s="21">
        <f t="shared" si="12"/>
        <v>222.00813059875986</v>
      </c>
      <c r="F61" s="22">
        <f t="shared" si="13"/>
        <v>0</v>
      </c>
      <c r="K61" s="9" t="s">
        <v>19</v>
      </c>
      <c r="L61" s="19">
        <v>5.4702006599669513E-2</v>
      </c>
      <c r="M61" s="20">
        <f t="shared" si="14"/>
        <v>209.2007129795781</v>
      </c>
      <c r="N61" s="21">
        <f t="shared" si="15"/>
        <v>209.2007129795781</v>
      </c>
      <c r="O61" s="22">
        <f t="shared" si="16"/>
        <v>0</v>
      </c>
    </row>
    <row r="62" spans="2:15" x14ac:dyDescent="0.25">
      <c r="B62" s="24" t="s">
        <v>33</v>
      </c>
      <c r="C62" s="19">
        <v>4.5942198470479902E-2</v>
      </c>
      <c r="D62" s="20">
        <f t="shared" si="11"/>
        <v>150.23420495236223</v>
      </c>
      <c r="E62" s="21">
        <f t="shared" si="12"/>
        <v>150.23420495236223</v>
      </c>
      <c r="F62" s="22">
        <f t="shared" si="13"/>
        <v>0</v>
      </c>
      <c r="K62" s="24" t="s">
        <v>33</v>
      </c>
      <c r="L62" s="19">
        <v>4.8927006722092437E-2</v>
      </c>
      <c r="M62" s="20">
        <f t="shared" si="14"/>
        <v>187.11497669776864</v>
      </c>
      <c r="N62" s="21">
        <f t="shared" si="15"/>
        <v>187.11497669776864</v>
      </c>
      <c r="O62" s="22">
        <f t="shared" si="16"/>
        <v>0</v>
      </c>
    </row>
    <row r="63" spans="2:15" x14ac:dyDescent="0.25">
      <c r="B63" s="14" t="s">
        <v>34</v>
      </c>
      <c r="C63" s="19">
        <v>0.14981867557530903</v>
      </c>
      <c r="D63" s="20">
        <f t="shared" si="11"/>
        <v>489.91755643855083</v>
      </c>
      <c r="E63" s="21">
        <f t="shared" si="12"/>
        <v>489.91755643855083</v>
      </c>
      <c r="F63" s="22">
        <f t="shared" si="13"/>
        <v>0</v>
      </c>
      <c r="K63" s="14" t="s">
        <v>34</v>
      </c>
      <c r="L63" s="19">
        <v>0.15229589266973043</v>
      </c>
      <c r="M63" s="20">
        <f t="shared" si="14"/>
        <v>582.43584304933688</v>
      </c>
      <c r="N63" s="21">
        <f t="shared" si="15"/>
        <v>582.43584304933688</v>
      </c>
      <c r="O63" s="22">
        <f t="shared" si="16"/>
        <v>0</v>
      </c>
    </row>
    <row r="64" spans="2:15" x14ac:dyDescent="0.25">
      <c r="B64" s="25" t="s">
        <v>35</v>
      </c>
      <c r="C64" s="19">
        <v>8.8276798988571589E-2</v>
      </c>
      <c r="D64" s="20">
        <f t="shared" si="11"/>
        <v>288.67131206855834</v>
      </c>
      <c r="E64" s="21">
        <f t="shared" si="12"/>
        <v>288.67131206855834</v>
      </c>
      <c r="F64" s="22">
        <f t="shared" si="13"/>
        <v>0</v>
      </c>
      <c r="K64" s="25" t="s">
        <v>35</v>
      </c>
      <c r="L64" s="19">
        <v>7.5482324767694842E-2</v>
      </c>
      <c r="M64" s="20">
        <f t="shared" si="14"/>
        <v>288.67233837182914</v>
      </c>
      <c r="N64" s="21">
        <f t="shared" si="15"/>
        <v>288.67233837182914</v>
      </c>
      <c r="O64" s="22">
        <f t="shared" si="16"/>
        <v>0</v>
      </c>
    </row>
    <row r="65" spans="2:15" ht="15.75" thickBot="1" x14ac:dyDescent="0.3">
      <c r="B65" s="14" t="s">
        <v>36</v>
      </c>
      <c r="C65" s="19">
        <v>0.13793103448275862</v>
      </c>
      <c r="D65" s="20">
        <f t="shared" si="11"/>
        <v>451.04413793103453</v>
      </c>
      <c r="E65" s="21">
        <f t="shared" si="12"/>
        <v>451.04413793103453</v>
      </c>
      <c r="F65" s="22">
        <f t="shared" si="13"/>
        <v>0</v>
      </c>
      <c r="K65" s="14" t="s">
        <v>36</v>
      </c>
      <c r="L65" s="19">
        <v>0.13793103448275862</v>
      </c>
      <c r="M65" s="20">
        <f t="shared" si="14"/>
        <v>527.49931034482756</v>
      </c>
      <c r="N65" s="21">
        <f t="shared" si="15"/>
        <v>527.49931034482756</v>
      </c>
      <c r="O65" s="22">
        <f t="shared" si="16"/>
        <v>0</v>
      </c>
    </row>
    <row r="66" spans="2:15" ht="15.75" thickBot="1" x14ac:dyDescent="0.3">
      <c r="B66" s="14"/>
      <c r="C66" s="12"/>
      <c r="D66" s="21">
        <f>SUM(D58:D65)</f>
        <v>3270.07</v>
      </c>
      <c r="E66" s="26">
        <f>SUM(E58:E65)</f>
        <v>3270.07</v>
      </c>
      <c r="F66" s="26">
        <f>SUM(F58:F65)</f>
        <v>0</v>
      </c>
      <c r="K66" s="14"/>
      <c r="L66" s="12"/>
      <c r="M66" s="21">
        <f>SUM(M58:M65)</f>
        <v>3824.37</v>
      </c>
      <c r="N66" s="26">
        <f>SUM(N58:N65)</f>
        <v>3824.37</v>
      </c>
      <c r="O66" s="26">
        <f>SUM(O58:O65)</f>
        <v>0</v>
      </c>
    </row>
    <row r="67" spans="2:15" x14ac:dyDescent="0.25">
      <c r="B67" s="14"/>
      <c r="C67" s="12"/>
      <c r="D67" s="21"/>
      <c r="E67" s="12"/>
      <c r="F67" s="27"/>
      <c r="K67" s="14"/>
      <c r="L67" s="12"/>
      <c r="M67" s="21"/>
      <c r="N67" s="12"/>
      <c r="O67" s="27"/>
    </row>
    <row r="68" spans="2:15" x14ac:dyDescent="0.25">
      <c r="B68" s="14"/>
      <c r="C68" s="12"/>
      <c r="D68" s="12"/>
      <c r="E68" s="12"/>
      <c r="F68" s="13"/>
      <c r="K68" s="14"/>
      <c r="L68" s="12"/>
      <c r="M68" s="12"/>
      <c r="N68" s="12"/>
      <c r="O68" s="13"/>
    </row>
    <row r="69" spans="2:15" x14ac:dyDescent="0.25">
      <c r="B69" s="14" t="s">
        <v>37</v>
      </c>
      <c r="C69" s="12" t="s">
        <v>38</v>
      </c>
      <c r="D69" s="12" t="s">
        <v>39</v>
      </c>
      <c r="E69" s="29"/>
      <c r="F69" s="30">
        <f t="shared" ref="F69:F76" si="17">C46*C58</f>
        <v>4.6854104435645368E-2</v>
      </c>
      <c r="K69" s="14" t="s">
        <v>37</v>
      </c>
      <c r="L69" s="12" t="s">
        <v>38</v>
      </c>
      <c r="M69" s="12" t="s">
        <v>39</v>
      </c>
      <c r="N69" s="29"/>
      <c r="O69" s="30">
        <f t="shared" ref="O69:O76" si="18">L46*L58</f>
        <v>4.6437418125760639E-2</v>
      </c>
    </row>
    <row r="70" spans="2:15" ht="15.75" thickBot="1" x14ac:dyDescent="0.3">
      <c r="B70" s="32">
        <v>612.51</v>
      </c>
      <c r="C70" s="21">
        <f>(SUM($F$32:$F$39)*B70)</f>
        <v>612.51</v>
      </c>
      <c r="D70" s="21">
        <f>B70-C70</f>
        <v>0</v>
      </c>
      <c r="E70" s="29"/>
      <c r="F70" s="30">
        <f t="shared" si="17"/>
        <v>9.574865892778002E-2</v>
      </c>
      <c r="K70" s="38">
        <v>682.88</v>
      </c>
      <c r="L70" s="21">
        <f>(SUM($F$32:$F$39)*K70)</f>
        <v>682.88</v>
      </c>
      <c r="M70" s="21">
        <f>K70-L70</f>
        <v>0</v>
      </c>
      <c r="N70" s="29"/>
      <c r="O70" s="30">
        <f t="shared" si="18"/>
        <v>9.2808262855554033E-2</v>
      </c>
    </row>
    <row r="71" spans="2:15" ht="15.75" thickBot="1" x14ac:dyDescent="0.3">
      <c r="B71" s="32">
        <v>858.02</v>
      </c>
      <c r="C71" s="21">
        <f t="shared" ref="C71:C73" si="19">(SUM($F$32:$F$39)*B71)</f>
        <v>858.02</v>
      </c>
      <c r="D71" s="21">
        <f>B71-C71</f>
        <v>0</v>
      </c>
      <c r="E71" s="12"/>
      <c r="F71" s="30">
        <f t="shared" si="17"/>
        <v>0.36753758776383921</v>
      </c>
      <c r="K71" s="38">
        <v>682.88</v>
      </c>
      <c r="L71" s="21">
        <f t="shared" ref="L71:L73" si="20">(SUM($F$32:$F$39)*K71)</f>
        <v>682.88</v>
      </c>
      <c r="M71" s="21">
        <f>K71-L71</f>
        <v>0</v>
      </c>
      <c r="N71" s="12"/>
      <c r="O71" s="30">
        <f t="shared" si="18"/>
        <v>0.39141605377673949</v>
      </c>
    </row>
    <row r="72" spans="2:15" ht="15.75" thickBot="1" x14ac:dyDescent="0.3">
      <c r="B72" s="32">
        <v>982.02</v>
      </c>
      <c r="C72" s="21">
        <f t="shared" si="19"/>
        <v>982.02</v>
      </c>
      <c r="D72" s="21">
        <f t="shared" ref="D72:D73" si="21">B72-C72</f>
        <v>0</v>
      </c>
      <c r="E72" s="12"/>
      <c r="F72" s="30">
        <f t="shared" si="17"/>
        <v>6.7890941355616199E-2</v>
      </c>
      <c r="K72" s="32">
        <v>569.16999999999996</v>
      </c>
      <c r="L72" s="21">
        <f t="shared" si="20"/>
        <v>569.16999999999996</v>
      </c>
      <c r="M72" s="21">
        <f t="shared" ref="M72:M73" si="22">K72-L72</f>
        <v>0</v>
      </c>
      <c r="N72" s="12"/>
      <c r="O72" s="30">
        <f t="shared" si="18"/>
        <v>5.4702006599669513E-2</v>
      </c>
    </row>
    <row r="73" spans="2:15" ht="15.75" thickBot="1" x14ac:dyDescent="0.3">
      <c r="B73" s="32">
        <v>817.52</v>
      </c>
      <c r="C73" s="21">
        <f t="shared" si="19"/>
        <v>817.52</v>
      </c>
      <c r="D73" s="21">
        <f t="shared" si="21"/>
        <v>0</v>
      </c>
      <c r="E73" s="12"/>
      <c r="F73" s="30">
        <f t="shared" si="17"/>
        <v>4.5942198470479902E-2</v>
      </c>
      <c r="K73" s="32">
        <v>1889.44</v>
      </c>
      <c r="L73" s="21">
        <f t="shared" si="20"/>
        <v>1889.44</v>
      </c>
      <c r="M73" s="21">
        <f t="shared" si="22"/>
        <v>0</v>
      </c>
      <c r="N73" s="12"/>
      <c r="O73" s="30">
        <f t="shared" si="18"/>
        <v>4.8927006722092437E-2</v>
      </c>
    </row>
    <row r="74" spans="2:15" x14ac:dyDescent="0.25">
      <c r="B74" s="14"/>
      <c r="C74" s="12"/>
      <c r="D74" s="12"/>
      <c r="E74" s="12"/>
      <c r="F74" s="30">
        <f t="shared" si="17"/>
        <v>0.14981867557530903</v>
      </c>
      <c r="K74" s="14"/>
      <c r="L74" s="12"/>
      <c r="M74" s="12"/>
      <c r="N74" s="12"/>
      <c r="O74" s="30">
        <f t="shared" si="18"/>
        <v>0.15229589266973043</v>
      </c>
    </row>
    <row r="75" spans="2:15" x14ac:dyDescent="0.25">
      <c r="B75" s="14"/>
      <c r="C75" s="12"/>
      <c r="D75" s="12"/>
      <c r="E75" s="12"/>
      <c r="F75" s="30">
        <f t="shared" si="17"/>
        <v>8.8276798988571589E-2</v>
      </c>
      <c r="K75" s="14"/>
      <c r="L75" s="12"/>
      <c r="M75" s="12"/>
      <c r="N75" s="12"/>
      <c r="O75" s="30">
        <f t="shared" si="18"/>
        <v>7.5482324767694842E-2</v>
      </c>
    </row>
    <row r="76" spans="2:15" ht="15.75" thickBot="1" x14ac:dyDescent="0.3">
      <c r="B76" s="34"/>
      <c r="C76" s="35"/>
      <c r="D76" s="35"/>
      <c r="E76" s="35"/>
      <c r="F76" s="36">
        <f t="shared" si="17"/>
        <v>0.13793103448275862</v>
      </c>
      <c r="K76" s="34"/>
      <c r="L76" s="35"/>
      <c r="M76" s="35"/>
      <c r="N76" s="35"/>
      <c r="O76" s="36">
        <f t="shared" si="18"/>
        <v>0.13793103448275862</v>
      </c>
    </row>
    <row r="81" spans="2:6" ht="15.75" thickBot="1" x14ac:dyDescent="0.3">
      <c r="B81" s="53" t="s">
        <v>42</v>
      </c>
      <c r="C81" s="53"/>
      <c r="D81" s="53"/>
      <c r="E81" s="53"/>
      <c r="F81" s="53"/>
    </row>
    <row r="82" spans="2:6" x14ac:dyDescent="0.25">
      <c r="B82" s="51" t="s">
        <v>11</v>
      </c>
      <c r="C82" s="52"/>
      <c r="D82" s="7" t="s">
        <v>12</v>
      </c>
      <c r="E82" s="7"/>
      <c r="F82" s="8"/>
    </row>
    <row r="83" spans="2:6" x14ac:dyDescent="0.25">
      <c r="B83" s="9" t="s">
        <v>13</v>
      </c>
      <c r="C83" s="10">
        <v>1</v>
      </c>
      <c r="D83" s="11" t="s">
        <v>14</v>
      </c>
      <c r="E83" s="12"/>
      <c r="F83" s="13"/>
    </row>
    <row r="84" spans="2:6" x14ac:dyDescent="0.25">
      <c r="B84" s="9" t="s">
        <v>15</v>
      </c>
      <c r="C84" s="10">
        <v>1</v>
      </c>
      <c r="D84" s="12" t="s">
        <v>16</v>
      </c>
      <c r="E84" s="12"/>
      <c r="F84" s="13"/>
    </row>
    <row r="85" spans="2:6" x14ac:dyDescent="0.25">
      <c r="B85" s="9" t="s">
        <v>17</v>
      </c>
      <c r="C85" s="10">
        <v>1</v>
      </c>
      <c r="D85" s="12" t="s">
        <v>18</v>
      </c>
      <c r="E85" s="12"/>
      <c r="F85" s="13"/>
    </row>
    <row r="86" spans="2:6" x14ac:dyDescent="0.25">
      <c r="B86" s="14" t="s">
        <v>19</v>
      </c>
      <c r="C86" s="10">
        <v>1</v>
      </c>
      <c r="D86" s="12" t="s">
        <v>20</v>
      </c>
      <c r="E86" s="12"/>
      <c r="F86" s="13"/>
    </row>
    <row r="87" spans="2:6" x14ac:dyDescent="0.25">
      <c r="B87" s="14" t="s">
        <v>21</v>
      </c>
      <c r="C87" s="10">
        <v>1</v>
      </c>
      <c r="D87" s="12" t="s">
        <v>22</v>
      </c>
      <c r="E87" s="12"/>
      <c r="F87" s="13"/>
    </row>
    <row r="88" spans="2:6" x14ac:dyDescent="0.25">
      <c r="B88" s="14" t="s">
        <v>23</v>
      </c>
      <c r="C88" s="10">
        <v>1</v>
      </c>
      <c r="D88" s="12" t="s">
        <v>24</v>
      </c>
      <c r="E88" s="12"/>
      <c r="F88" s="13"/>
    </row>
    <row r="89" spans="2:6" x14ac:dyDescent="0.25">
      <c r="B89" s="14" t="s">
        <v>25</v>
      </c>
      <c r="C89" s="10">
        <v>1</v>
      </c>
      <c r="D89" s="12" t="s">
        <v>24</v>
      </c>
      <c r="E89" s="12"/>
      <c r="F89" s="13"/>
    </row>
    <row r="90" spans="2:6" x14ac:dyDescent="0.25">
      <c r="B90" s="14" t="s">
        <v>26</v>
      </c>
      <c r="C90" s="10">
        <v>1</v>
      </c>
      <c r="D90" s="12" t="s">
        <v>24</v>
      </c>
      <c r="E90" s="12"/>
      <c r="F90" s="13"/>
    </row>
    <row r="91" spans="2:6" x14ac:dyDescent="0.25">
      <c r="B91" s="14"/>
      <c r="C91" s="12"/>
      <c r="D91" s="12"/>
      <c r="E91" s="12"/>
      <c r="F91" s="13"/>
    </row>
    <row r="92" spans="2:6" x14ac:dyDescent="0.25">
      <c r="B92" s="14"/>
      <c r="C92" s="12"/>
      <c r="D92" s="12"/>
      <c r="E92" s="12"/>
      <c r="F92" s="13"/>
    </row>
    <row r="93" spans="2:6" ht="15.75" thickBot="1" x14ac:dyDescent="0.3">
      <c r="B93" s="14"/>
      <c r="C93" s="12" t="s">
        <v>27</v>
      </c>
      <c r="D93" s="37">
        <v>4789.0999999999995</v>
      </c>
      <c r="E93" s="12"/>
      <c r="F93" s="13"/>
    </row>
    <row r="94" spans="2:6" x14ac:dyDescent="0.25">
      <c r="B94" s="14"/>
      <c r="C94" s="16" t="s">
        <v>29</v>
      </c>
      <c r="D94" s="17" t="s">
        <v>30</v>
      </c>
      <c r="E94" s="18" t="s">
        <v>31</v>
      </c>
      <c r="F94" s="18" t="s">
        <v>32</v>
      </c>
    </row>
    <row r="95" spans="2:6" x14ac:dyDescent="0.25">
      <c r="B95" s="9" t="s">
        <v>13</v>
      </c>
      <c r="C95">
        <v>0.04</v>
      </c>
      <c r="D95" s="20">
        <f>C95*$D$93</f>
        <v>191.56399999999999</v>
      </c>
      <c r="E95" s="21">
        <f>C83*D95</f>
        <v>191.56399999999999</v>
      </c>
      <c r="F95" s="22">
        <f>D95-E95</f>
        <v>0</v>
      </c>
    </row>
    <row r="96" spans="2:6" x14ac:dyDescent="0.25">
      <c r="B96" s="9" t="s">
        <v>15</v>
      </c>
      <c r="C96">
        <v>0.08</v>
      </c>
      <c r="D96" s="20">
        <f t="shared" ref="D96:D103" si="23">C96*$D$93</f>
        <v>383.12799999999999</v>
      </c>
      <c r="E96" s="21">
        <f t="shared" ref="E96:E102" si="24">C84*D96</f>
        <v>383.12799999999999</v>
      </c>
      <c r="F96" s="22">
        <f t="shared" ref="F96:F102" si="25">D96-E96</f>
        <v>0</v>
      </c>
    </row>
    <row r="97" spans="2:6" x14ac:dyDescent="0.25">
      <c r="B97" s="9" t="s">
        <v>17</v>
      </c>
      <c r="C97">
        <v>0.28000000000000003</v>
      </c>
      <c r="D97" s="20">
        <f t="shared" si="23"/>
        <v>1340.9479999999999</v>
      </c>
      <c r="E97" s="21">
        <f t="shared" si="24"/>
        <v>1340.9479999999999</v>
      </c>
      <c r="F97" s="22">
        <f t="shared" si="25"/>
        <v>0</v>
      </c>
    </row>
    <row r="98" spans="2:6" x14ac:dyDescent="0.25">
      <c r="B98" s="9" t="s">
        <v>19</v>
      </c>
      <c r="C98">
        <v>0.14000000000000001</v>
      </c>
      <c r="D98" s="20">
        <f t="shared" si="23"/>
        <v>670.47399999999993</v>
      </c>
      <c r="E98" s="21">
        <f t="shared" si="24"/>
        <v>670.47399999999993</v>
      </c>
      <c r="F98" s="22">
        <f t="shared" si="25"/>
        <v>0</v>
      </c>
    </row>
    <row r="99" spans="2:6" x14ac:dyDescent="0.25">
      <c r="B99" s="24" t="s">
        <v>33</v>
      </c>
      <c r="C99">
        <v>0.06</v>
      </c>
      <c r="D99" s="20">
        <f t="shared" si="23"/>
        <v>287.34599999999995</v>
      </c>
      <c r="E99" s="21">
        <f t="shared" si="24"/>
        <v>287.34599999999995</v>
      </c>
      <c r="F99" s="22">
        <f t="shared" si="25"/>
        <v>0</v>
      </c>
    </row>
    <row r="100" spans="2:6" x14ac:dyDescent="0.25">
      <c r="B100" s="14" t="s">
        <v>34</v>
      </c>
      <c r="C100">
        <v>0.04</v>
      </c>
      <c r="D100" s="20">
        <f t="shared" si="23"/>
        <v>191.56399999999999</v>
      </c>
      <c r="E100" s="21">
        <f t="shared" si="24"/>
        <v>191.56399999999999</v>
      </c>
      <c r="F100" s="22">
        <f t="shared" si="25"/>
        <v>0</v>
      </c>
    </row>
    <row r="101" spans="2:6" x14ac:dyDescent="0.25">
      <c r="B101" s="25" t="s">
        <v>35</v>
      </c>
      <c r="C101">
        <v>0.15</v>
      </c>
      <c r="D101" s="20">
        <f t="shared" si="23"/>
        <v>718.3649999999999</v>
      </c>
      <c r="E101" s="21">
        <f t="shared" si="24"/>
        <v>718.3649999999999</v>
      </c>
      <c r="F101" s="22">
        <f t="shared" si="25"/>
        <v>0</v>
      </c>
    </row>
    <row r="102" spans="2:6" x14ac:dyDescent="0.25">
      <c r="B102" t="s">
        <v>43</v>
      </c>
      <c r="C102">
        <v>7.0000000000000007E-2</v>
      </c>
      <c r="D102" s="20">
        <f t="shared" si="23"/>
        <v>335.23699999999997</v>
      </c>
      <c r="E102" s="21">
        <f t="shared" si="24"/>
        <v>335.23699999999997</v>
      </c>
      <c r="F102" s="22">
        <f t="shared" si="25"/>
        <v>0</v>
      </c>
    </row>
    <row r="103" spans="2:6" ht="15.75" thickBot="1" x14ac:dyDescent="0.3">
      <c r="B103" s="14" t="s">
        <v>36</v>
      </c>
      <c r="C103">
        <v>0.14000000000000001</v>
      </c>
      <c r="D103" s="20">
        <f t="shared" si="23"/>
        <v>670.47399999999993</v>
      </c>
      <c r="E103" s="21">
        <f>C90*D103</f>
        <v>670.47399999999993</v>
      </c>
      <c r="F103" s="22">
        <f>D103-E103</f>
        <v>0</v>
      </c>
    </row>
    <row r="104" spans="2:6" ht="15.75" thickBot="1" x14ac:dyDescent="0.3">
      <c r="B104" s="14"/>
      <c r="C104" s="12"/>
      <c r="D104" s="21">
        <f>SUM(D95:D103)</f>
        <v>4789.0999999999995</v>
      </c>
      <c r="E104" s="26">
        <f>SUM(E95:E103)</f>
        <v>4789.0999999999995</v>
      </c>
      <c r="F104" s="26">
        <f>SUM(F95:F103)</f>
        <v>0</v>
      </c>
    </row>
    <row r="105" spans="2:6" x14ac:dyDescent="0.25">
      <c r="B105" s="14"/>
      <c r="C105" s="12"/>
      <c r="D105" s="21"/>
      <c r="E105" s="12"/>
      <c r="F105" s="27"/>
    </row>
    <row r="106" spans="2:6" x14ac:dyDescent="0.25">
      <c r="B106" s="14"/>
      <c r="C106" s="12"/>
      <c r="D106" s="12"/>
      <c r="E106" s="12"/>
      <c r="F106" s="13"/>
    </row>
    <row r="107" spans="2:6" x14ac:dyDescent="0.25">
      <c r="B107" s="14" t="s">
        <v>37</v>
      </c>
      <c r="C107" s="12" t="s">
        <v>38</v>
      </c>
      <c r="D107" s="12" t="s">
        <v>39</v>
      </c>
      <c r="E107" s="29"/>
      <c r="F107" s="30">
        <f t="shared" ref="F107:F113" si="26">C83*C95</f>
        <v>0.04</v>
      </c>
    </row>
    <row r="108" spans="2:6" ht="15.75" thickBot="1" x14ac:dyDescent="0.3">
      <c r="B108" s="32">
        <v>769.38</v>
      </c>
      <c r="C108" s="21">
        <f>(SUM($F$32:$F$39)*B108)</f>
        <v>769.38</v>
      </c>
      <c r="D108" s="21">
        <f>B108-C108</f>
        <v>0</v>
      </c>
      <c r="E108" s="29"/>
      <c r="F108" s="30">
        <f t="shared" si="26"/>
        <v>0.08</v>
      </c>
    </row>
    <row r="109" spans="2:6" ht="15.75" thickBot="1" x14ac:dyDescent="0.3">
      <c r="B109" s="32">
        <v>1335.74</v>
      </c>
      <c r="C109" s="21">
        <f t="shared" ref="C109:C111" si="27">(SUM($F$32:$F$39)*B109)</f>
        <v>1335.74</v>
      </c>
      <c r="D109" s="21">
        <f>B109-C109</f>
        <v>0</v>
      </c>
      <c r="E109" s="12"/>
      <c r="F109" s="30">
        <f t="shared" si="26"/>
        <v>0.28000000000000003</v>
      </c>
    </row>
    <row r="110" spans="2:6" ht="15.75" thickBot="1" x14ac:dyDescent="0.3">
      <c r="B110" s="32">
        <v>1415.91</v>
      </c>
      <c r="C110" s="21">
        <f t="shared" si="27"/>
        <v>1415.91</v>
      </c>
      <c r="D110" s="21">
        <f t="shared" ref="D110:D111" si="28">B110-C110</f>
        <v>0</v>
      </c>
      <c r="E110" s="12"/>
      <c r="F110" s="30">
        <f t="shared" si="26"/>
        <v>0.14000000000000001</v>
      </c>
    </row>
    <row r="111" spans="2:6" ht="15.75" thickBot="1" x14ac:dyDescent="0.3">
      <c r="B111" s="32">
        <v>1268.07</v>
      </c>
      <c r="C111" s="21">
        <f t="shared" si="27"/>
        <v>1268.07</v>
      </c>
      <c r="D111" s="21">
        <f t="shared" si="28"/>
        <v>0</v>
      </c>
      <c r="E111" s="12"/>
      <c r="F111" s="30">
        <f t="shared" si="26"/>
        <v>0.06</v>
      </c>
    </row>
    <row r="112" spans="2:6" x14ac:dyDescent="0.25">
      <c r="B112" s="14"/>
      <c r="C112" s="12"/>
      <c r="D112" s="12"/>
      <c r="E112" s="12"/>
      <c r="F112" s="30">
        <f t="shared" si="26"/>
        <v>0.04</v>
      </c>
    </row>
    <row r="113" spans="2:6" x14ac:dyDescent="0.25">
      <c r="B113" s="14"/>
      <c r="C113" s="12"/>
      <c r="D113" s="12"/>
      <c r="E113" s="12"/>
      <c r="F113" s="30">
        <f t="shared" si="26"/>
        <v>0.15</v>
      </c>
    </row>
    <row r="114" spans="2:6" ht="15.75" thickBot="1" x14ac:dyDescent="0.3">
      <c r="B114" s="34"/>
      <c r="C114" s="35"/>
      <c r="D114" s="35"/>
      <c r="E114" s="35"/>
      <c r="F114" s="36">
        <f>C90*C103</f>
        <v>0.14000000000000001</v>
      </c>
    </row>
  </sheetData>
  <mergeCells count="11">
    <mergeCell ref="B3:E3"/>
    <mergeCell ref="B45:C45"/>
    <mergeCell ref="K45:L45"/>
    <mergeCell ref="B81:F81"/>
    <mergeCell ref="B82:C82"/>
    <mergeCell ref="B7:F7"/>
    <mergeCell ref="K7:P7"/>
    <mergeCell ref="B8:C8"/>
    <mergeCell ref="K8:L8"/>
    <mergeCell ref="B44:F44"/>
    <mergeCell ref="K44:O44"/>
  </mergeCells>
  <pageMargins left="0.7" right="0.7" top="0.75" bottom="0.75" header="0.3" footer="0.3"/>
  <pageSetup orientation="portrait" horizontalDpi="90" verticalDpi="9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72 hour</vt:lpstr>
      <vt:lpstr>NA FT </vt:lpstr>
      <vt:lpstr>CIHS Buy 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Kelly, Tim (DCYF)</dc:creator>
  <cp:lastModifiedBy>Dolgash, Debbie (DCYF)</cp:lastModifiedBy>
  <dcterms:created xsi:type="dcterms:W3CDTF">2023-06-28T19:18:10Z</dcterms:created>
  <dcterms:modified xsi:type="dcterms:W3CDTF">2023-06-29T19:43:17Z</dcterms:modified>
</cp:coreProperties>
</file>