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V:\DEL CONTRACTS\Biennium 23-25 Contracts\ESIT\June-25 Amendments FY26 and FY25 Allocations\"/>
    </mc:Choice>
  </mc:AlternateContent>
  <xr:revisionPtr revIDLastSave="0" documentId="13_ncr:1_{2BEE023C-0231-4646-90EF-34733FB4CB8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ate Sheet Summary" sheetId="8" r:id="rId1"/>
    <sheet name="County EIS Rate" sheetId="1" r:id="rId2"/>
    <sheet name="SpEd BEA Rates by Month" sheetId="10" r:id="rId3"/>
    <sheet name="AAFTE" sheetId="11" r:id="rId4"/>
  </sheets>
  <definedNames>
    <definedName name="_xlnm._FilterDatabase" localSheetId="3" hidden="1">AAFTE!$A$1:$F$300</definedName>
    <definedName name="_xlnm._FilterDatabase" localSheetId="2" hidden="1">'SpEd BEA Rates by Month'!$A$1:$O$383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5" i="1" l="1"/>
  <c r="D92" i="1" l="1"/>
  <c r="C3" i="1" l="1"/>
  <c r="G3" i="1"/>
  <c r="H4" i="11" l="1"/>
  <c r="I4" i="11" s="1"/>
  <c r="H5" i="11"/>
  <c r="I5" i="11" s="1"/>
  <c r="H6" i="11"/>
  <c r="I6" i="11" s="1"/>
  <c r="H7" i="11"/>
  <c r="I7" i="11" s="1"/>
  <c r="H8" i="11"/>
  <c r="I8" i="11" s="1"/>
  <c r="H9" i="11"/>
  <c r="I9" i="11" s="1"/>
  <c r="H10" i="11"/>
  <c r="I10" i="11" s="1"/>
  <c r="H11" i="11"/>
  <c r="I11" i="11" s="1"/>
  <c r="H12" i="11"/>
  <c r="I12" i="11" s="1"/>
  <c r="H13" i="11"/>
  <c r="I13" i="11" s="1"/>
  <c r="H14" i="11"/>
  <c r="I14" i="11" s="1"/>
  <c r="H15" i="11"/>
  <c r="I15" i="11" s="1"/>
  <c r="H16" i="11"/>
  <c r="I16" i="11" s="1"/>
  <c r="H17" i="11"/>
  <c r="I17" i="11" s="1"/>
  <c r="H18" i="11"/>
  <c r="I18" i="11" s="1"/>
  <c r="H19" i="11"/>
  <c r="I19" i="11" s="1"/>
  <c r="H20" i="11"/>
  <c r="I20" i="11" s="1"/>
  <c r="H21" i="11"/>
  <c r="I21" i="11" s="1"/>
  <c r="H22" i="11"/>
  <c r="I22" i="11" s="1"/>
  <c r="H23" i="11"/>
  <c r="I23" i="11" s="1"/>
  <c r="H24" i="11"/>
  <c r="I24" i="11" s="1"/>
  <c r="H25" i="11"/>
  <c r="I25" i="11" s="1"/>
  <c r="H26" i="11"/>
  <c r="I26" i="11" s="1"/>
  <c r="H27" i="11"/>
  <c r="I27" i="11" s="1"/>
  <c r="H28" i="11"/>
  <c r="I28" i="11" s="1"/>
  <c r="H29" i="11"/>
  <c r="I29" i="11" s="1"/>
  <c r="H30" i="11"/>
  <c r="I30" i="11" s="1"/>
  <c r="H31" i="11"/>
  <c r="I31" i="11" s="1"/>
  <c r="H32" i="11"/>
  <c r="I32" i="11" s="1"/>
  <c r="H33" i="11"/>
  <c r="I33" i="11" s="1"/>
  <c r="H34" i="11"/>
  <c r="I34" i="11" s="1"/>
  <c r="H35" i="11"/>
  <c r="I35" i="11" s="1"/>
  <c r="H36" i="11"/>
  <c r="I36" i="11" s="1"/>
  <c r="H37" i="11"/>
  <c r="I37" i="11" s="1"/>
  <c r="H38" i="11"/>
  <c r="I38" i="11" s="1"/>
  <c r="H39" i="11"/>
  <c r="I39" i="11" s="1"/>
  <c r="H40" i="11"/>
  <c r="I40" i="11" s="1"/>
  <c r="H41" i="11"/>
  <c r="I41" i="11" s="1"/>
  <c r="H42" i="11"/>
  <c r="I42" i="11" s="1"/>
  <c r="H43" i="11"/>
  <c r="I43" i="11" s="1"/>
  <c r="H44" i="11"/>
  <c r="I44" i="11" s="1"/>
  <c r="H45" i="11"/>
  <c r="I45" i="11" s="1"/>
  <c r="H46" i="11"/>
  <c r="I46" i="11" s="1"/>
  <c r="H47" i="11"/>
  <c r="I47" i="11" s="1"/>
  <c r="H48" i="11"/>
  <c r="I48" i="11" s="1"/>
  <c r="H49" i="11"/>
  <c r="I49" i="11" s="1"/>
  <c r="H50" i="11"/>
  <c r="I50" i="11" s="1"/>
  <c r="H51" i="11"/>
  <c r="I51" i="11" s="1"/>
  <c r="H52" i="11"/>
  <c r="I52" i="11" s="1"/>
  <c r="H53" i="11"/>
  <c r="I53" i="11" s="1"/>
  <c r="H54" i="11"/>
  <c r="I54" i="11" s="1"/>
  <c r="H55" i="11"/>
  <c r="I55" i="11" s="1"/>
  <c r="H56" i="11"/>
  <c r="I56" i="11" s="1"/>
  <c r="H57" i="11"/>
  <c r="I57" i="11" s="1"/>
  <c r="H58" i="11"/>
  <c r="I58" i="11" s="1"/>
  <c r="H59" i="11"/>
  <c r="I59" i="11" s="1"/>
  <c r="H60" i="11"/>
  <c r="I60" i="11" s="1"/>
  <c r="H61" i="11"/>
  <c r="I61" i="11" s="1"/>
  <c r="H62" i="11"/>
  <c r="I62" i="11" s="1"/>
  <c r="H63" i="11"/>
  <c r="I63" i="11" s="1"/>
  <c r="H64" i="11"/>
  <c r="I64" i="11" s="1"/>
  <c r="H65" i="11"/>
  <c r="I65" i="11" s="1"/>
  <c r="H66" i="11"/>
  <c r="I66" i="11" s="1"/>
  <c r="H67" i="11"/>
  <c r="I67" i="11" s="1"/>
  <c r="H68" i="11"/>
  <c r="I68" i="11" s="1"/>
  <c r="H69" i="11"/>
  <c r="I69" i="11" s="1"/>
  <c r="H70" i="11"/>
  <c r="I70" i="11" s="1"/>
  <c r="H71" i="11"/>
  <c r="I71" i="11" s="1"/>
  <c r="H72" i="11"/>
  <c r="I72" i="11" s="1"/>
  <c r="H73" i="11"/>
  <c r="I73" i="11" s="1"/>
  <c r="H74" i="11"/>
  <c r="I74" i="11" s="1"/>
  <c r="H75" i="11"/>
  <c r="I75" i="11" s="1"/>
  <c r="H76" i="11"/>
  <c r="I76" i="11" s="1"/>
  <c r="H77" i="11"/>
  <c r="I77" i="11" s="1"/>
  <c r="H78" i="11"/>
  <c r="I78" i="11" s="1"/>
  <c r="H79" i="11"/>
  <c r="I79" i="11" s="1"/>
  <c r="H80" i="11"/>
  <c r="I80" i="11" s="1"/>
  <c r="H81" i="11"/>
  <c r="I81" i="11" s="1"/>
  <c r="H82" i="11"/>
  <c r="I82" i="11" s="1"/>
  <c r="H83" i="11"/>
  <c r="I83" i="11" s="1"/>
  <c r="H84" i="11"/>
  <c r="I84" i="11" s="1"/>
  <c r="H85" i="11"/>
  <c r="I85" i="11" s="1"/>
  <c r="H86" i="11"/>
  <c r="I86" i="11" s="1"/>
  <c r="H87" i="11"/>
  <c r="I87" i="11" s="1"/>
  <c r="H88" i="11"/>
  <c r="I88" i="11" s="1"/>
  <c r="H89" i="11"/>
  <c r="I89" i="11" s="1"/>
  <c r="H90" i="11"/>
  <c r="I90" i="11" s="1"/>
  <c r="H91" i="11"/>
  <c r="I91" i="11" s="1"/>
  <c r="H92" i="11"/>
  <c r="I92" i="11" s="1"/>
  <c r="H93" i="11"/>
  <c r="I93" i="11" s="1"/>
  <c r="H94" i="11"/>
  <c r="I94" i="11" s="1"/>
  <c r="H95" i="11"/>
  <c r="I95" i="11" s="1"/>
  <c r="H96" i="11"/>
  <c r="I96" i="11" s="1"/>
  <c r="H97" i="11"/>
  <c r="I97" i="11" s="1"/>
  <c r="H98" i="11"/>
  <c r="I98" i="11" s="1"/>
  <c r="H99" i="11"/>
  <c r="I99" i="11" s="1"/>
  <c r="H100" i="11"/>
  <c r="I100" i="11" s="1"/>
  <c r="H101" i="11"/>
  <c r="I101" i="11" s="1"/>
  <c r="H102" i="11"/>
  <c r="I102" i="11" s="1"/>
  <c r="H103" i="11"/>
  <c r="I103" i="11" s="1"/>
  <c r="H104" i="11"/>
  <c r="I104" i="11" s="1"/>
  <c r="H105" i="11"/>
  <c r="I105" i="11" s="1"/>
  <c r="H106" i="11"/>
  <c r="I106" i="11" s="1"/>
  <c r="H107" i="11"/>
  <c r="I107" i="11" s="1"/>
  <c r="H108" i="11"/>
  <c r="I108" i="11" s="1"/>
  <c r="H109" i="11"/>
  <c r="I109" i="11" s="1"/>
  <c r="H110" i="11"/>
  <c r="I110" i="11" s="1"/>
  <c r="H111" i="11"/>
  <c r="I111" i="11" s="1"/>
  <c r="H112" i="11"/>
  <c r="I112" i="11" s="1"/>
  <c r="H113" i="11"/>
  <c r="I113" i="11" s="1"/>
  <c r="H114" i="11"/>
  <c r="I114" i="11" s="1"/>
  <c r="H115" i="11"/>
  <c r="I115" i="11" s="1"/>
  <c r="H116" i="11"/>
  <c r="I116" i="11" s="1"/>
  <c r="H117" i="11"/>
  <c r="I117" i="11" s="1"/>
  <c r="H118" i="11"/>
  <c r="I118" i="11" s="1"/>
  <c r="H119" i="11"/>
  <c r="I119" i="11" s="1"/>
  <c r="H120" i="11"/>
  <c r="I120" i="11" s="1"/>
  <c r="H121" i="11"/>
  <c r="I121" i="11" s="1"/>
  <c r="H122" i="11"/>
  <c r="I122" i="11" s="1"/>
  <c r="H123" i="11"/>
  <c r="I123" i="11" s="1"/>
  <c r="H124" i="11"/>
  <c r="I124" i="11" s="1"/>
  <c r="H125" i="11"/>
  <c r="I125" i="11" s="1"/>
  <c r="H126" i="11"/>
  <c r="I126" i="11" s="1"/>
  <c r="H127" i="11"/>
  <c r="I127" i="11" s="1"/>
  <c r="H128" i="11"/>
  <c r="I128" i="11" s="1"/>
  <c r="H129" i="11"/>
  <c r="I129" i="11" s="1"/>
  <c r="H130" i="11"/>
  <c r="I130" i="11" s="1"/>
  <c r="H131" i="11"/>
  <c r="I131" i="11" s="1"/>
  <c r="H132" i="11"/>
  <c r="I132" i="11" s="1"/>
  <c r="H133" i="11"/>
  <c r="I133" i="11" s="1"/>
  <c r="H134" i="11"/>
  <c r="I134" i="11" s="1"/>
  <c r="H135" i="11"/>
  <c r="I135" i="11" s="1"/>
  <c r="H136" i="11"/>
  <c r="I136" i="11" s="1"/>
  <c r="H137" i="11"/>
  <c r="I137" i="11" s="1"/>
  <c r="H138" i="11"/>
  <c r="I138" i="11" s="1"/>
  <c r="H139" i="11"/>
  <c r="I139" i="11" s="1"/>
  <c r="H140" i="11"/>
  <c r="I140" i="11" s="1"/>
  <c r="H141" i="11"/>
  <c r="I141" i="11" s="1"/>
  <c r="H142" i="11"/>
  <c r="I142" i="11" s="1"/>
  <c r="H143" i="11"/>
  <c r="I143" i="11" s="1"/>
  <c r="H144" i="11"/>
  <c r="I144" i="11" s="1"/>
  <c r="H145" i="11"/>
  <c r="I145" i="11" s="1"/>
  <c r="H146" i="11"/>
  <c r="I146" i="11" s="1"/>
  <c r="H147" i="11"/>
  <c r="I147" i="11" s="1"/>
  <c r="H148" i="11"/>
  <c r="I148" i="11" s="1"/>
  <c r="H149" i="11"/>
  <c r="I149" i="11" s="1"/>
  <c r="H150" i="11"/>
  <c r="I150" i="11" s="1"/>
  <c r="H151" i="11"/>
  <c r="I151" i="11" s="1"/>
  <c r="H152" i="11"/>
  <c r="I152" i="11" s="1"/>
  <c r="H153" i="11"/>
  <c r="I153" i="11" s="1"/>
  <c r="H154" i="11"/>
  <c r="I154" i="11" s="1"/>
  <c r="H155" i="11"/>
  <c r="I155" i="11" s="1"/>
  <c r="H156" i="11"/>
  <c r="I156" i="11" s="1"/>
  <c r="H157" i="11"/>
  <c r="I157" i="11" s="1"/>
  <c r="H158" i="11"/>
  <c r="I158" i="11" s="1"/>
  <c r="H159" i="11"/>
  <c r="I159" i="11" s="1"/>
  <c r="H160" i="11"/>
  <c r="I160" i="11" s="1"/>
  <c r="H161" i="11"/>
  <c r="I161" i="11" s="1"/>
  <c r="H162" i="11"/>
  <c r="I162" i="11" s="1"/>
  <c r="H163" i="11"/>
  <c r="I163" i="11" s="1"/>
  <c r="H164" i="11"/>
  <c r="I164" i="11" s="1"/>
  <c r="H165" i="11"/>
  <c r="I165" i="11" s="1"/>
  <c r="H166" i="11"/>
  <c r="I166" i="11" s="1"/>
  <c r="H167" i="11"/>
  <c r="I167" i="11" s="1"/>
  <c r="H168" i="11"/>
  <c r="I168" i="11" s="1"/>
  <c r="H169" i="11"/>
  <c r="I169" i="11" s="1"/>
  <c r="H170" i="11"/>
  <c r="I170" i="11" s="1"/>
  <c r="H171" i="11"/>
  <c r="I171" i="11" s="1"/>
  <c r="H172" i="11"/>
  <c r="I172" i="11" s="1"/>
  <c r="H173" i="11"/>
  <c r="I173" i="11" s="1"/>
  <c r="H174" i="11"/>
  <c r="I174" i="11" s="1"/>
  <c r="H175" i="11"/>
  <c r="I175" i="11" s="1"/>
  <c r="H176" i="11"/>
  <c r="I176" i="11" s="1"/>
  <c r="H177" i="11"/>
  <c r="I177" i="11" s="1"/>
  <c r="H178" i="11"/>
  <c r="I178" i="11" s="1"/>
  <c r="H179" i="11"/>
  <c r="I179" i="11" s="1"/>
  <c r="H180" i="11"/>
  <c r="I180" i="11" s="1"/>
  <c r="H181" i="11"/>
  <c r="I181" i="11" s="1"/>
  <c r="H182" i="11"/>
  <c r="I182" i="11" s="1"/>
  <c r="H183" i="11"/>
  <c r="I183" i="11" s="1"/>
  <c r="H184" i="11"/>
  <c r="I184" i="11" s="1"/>
  <c r="H185" i="11"/>
  <c r="I185" i="11" s="1"/>
  <c r="H186" i="11"/>
  <c r="I186" i="11" s="1"/>
  <c r="H187" i="11"/>
  <c r="I187" i="11" s="1"/>
  <c r="H188" i="11"/>
  <c r="I188" i="11" s="1"/>
  <c r="H189" i="11"/>
  <c r="I189" i="11" s="1"/>
  <c r="H190" i="11"/>
  <c r="I190" i="11" s="1"/>
  <c r="H191" i="11"/>
  <c r="I191" i="11" s="1"/>
  <c r="H192" i="11"/>
  <c r="I192" i="11" s="1"/>
  <c r="H193" i="11"/>
  <c r="I193" i="11" s="1"/>
  <c r="H194" i="11"/>
  <c r="I194" i="11" s="1"/>
  <c r="H195" i="11"/>
  <c r="I195" i="11" s="1"/>
  <c r="H196" i="11"/>
  <c r="I196" i="11" s="1"/>
  <c r="H197" i="11"/>
  <c r="I197" i="11" s="1"/>
  <c r="H198" i="11"/>
  <c r="I198" i="11" s="1"/>
  <c r="H199" i="11"/>
  <c r="I199" i="11" s="1"/>
  <c r="H200" i="11"/>
  <c r="I200" i="11" s="1"/>
  <c r="H201" i="11"/>
  <c r="I201" i="11" s="1"/>
  <c r="H202" i="11"/>
  <c r="I202" i="11" s="1"/>
  <c r="H203" i="11"/>
  <c r="I203" i="11" s="1"/>
  <c r="H204" i="11"/>
  <c r="I204" i="11" s="1"/>
  <c r="H205" i="11"/>
  <c r="I205" i="11" s="1"/>
  <c r="H206" i="11"/>
  <c r="I206" i="11" s="1"/>
  <c r="H207" i="11"/>
  <c r="I207" i="11" s="1"/>
  <c r="H208" i="11"/>
  <c r="I208" i="11" s="1"/>
  <c r="H209" i="11"/>
  <c r="I209" i="11" s="1"/>
  <c r="H210" i="11"/>
  <c r="I210" i="11" s="1"/>
  <c r="H211" i="11"/>
  <c r="I211" i="11" s="1"/>
  <c r="H212" i="11"/>
  <c r="I212" i="11" s="1"/>
  <c r="H213" i="11"/>
  <c r="I213" i="11" s="1"/>
  <c r="H214" i="11"/>
  <c r="I214" i="11" s="1"/>
  <c r="H215" i="11"/>
  <c r="I215" i="11" s="1"/>
  <c r="H216" i="11"/>
  <c r="I216" i="11" s="1"/>
  <c r="H217" i="11"/>
  <c r="I217" i="11" s="1"/>
  <c r="H218" i="11"/>
  <c r="I218" i="11" s="1"/>
  <c r="H219" i="11"/>
  <c r="I219" i="11" s="1"/>
  <c r="H220" i="11"/>
  <c r="I220" i="11" s="1"/>
  <c r="H221" i="11"/>
  <c r="I221" i="11" s="1"/>
  <c r="H222" i="11"/>
  <c r="I222" i="11" s="1"/>
  <c r="H223" i="11"/>
  <c r="I223" i="11" s="1"/>
  <c r="H224" i="11"/>
  <c r="I224" i="11" s="1"/>
  <c r="H225" i="11"/>
  <c r="I225" i="11" s="1"/>
  <c r="H226" i="11"/>
  <c r="I226" i="11" s="1"/>
  <c r="H227" i="11"/>
  <c r="I227" i="11" s="1"/>
  <c r="H228" i="11"/>
  <c r="I228" i="11" s="1"/>
  <c r="H229" i="11"/>
  <c r="I229" i="11" s="1"/>
  <c r="H230" i="11"/>
  <c r="I230" i="11" s="1"/>
  <c r="H231" i="11"/>
  <c r="I231" i="11" s="1"/>
  <c r="H232" i="11"/>
  <c r="I232" i="11" s="1"/>
  <c r="H233" i="11"/>
  <c r="I233" i="11" s="1"/>
  <c r="H234" i="11"/>
  <c r="I234" i="11" s="1"/>
  <c r="H235" i="11"/>
  <c r="I235" i="11" s="1"/>
  <c r="H236" i="11"/>
  <c r="I236" i="11" s="1"/>
  <c r="H237" i="11"/>
  <c r="I237" i="11" s="1"/>
  <c r="H238" i="11"/>
  <c r="I238" i="11" s="1"/>
  <c r="H239" i="11"/>
  <c r="I239" i="11" s="1"/>
  <c r="H240" i="11"/>
  <c r="I240" i="11" s="1"/>
  <c r="H241" i="11"/>
  <c r="I241" i="11" s="1"/>
  <c r="H242" i="11"/>
  <c r="I242" i="11" s="1"/>
  <c r="H243" i="11"/>
  <c r="I243" i="11" s="1"/>
  <c r="H244" i="11"/>
  <c r="I244" i="11" s="1"/>
  <c r="H245" i="11"/>
  <c r="I245" i="11" s="1"/>
  <c r="H246" i="11"/>
  <c r="I246" i="11" s="1"/>
  <c r="H247" i="11"/>
  <c r="I247" i="11" s="1"/>
  <c r="H248" i="11"/>
  <c r="I248" i="11" s="1"/>
  <c r="H249" i="11"/>
  <c r="I249" i="11" s="1"/>
  <c r="H250" i="11"/>
  <c r="I250" i="11" s="1"/>
  <c r="H251" i="11"/>
  <c r="I251" i="11" s="1"/>
  <c r="H252" i="11"/>
  <c r="I252" i="11" s="1"/>
  <c r="H253" i="11"/>
  <c r="I253" i="11" s="1"/>
  <c r="H254" i="11"/>
  <c r="I254" i="11" s="1"/>
  <c r="H255" i="11"/>
  <c r="I255" i="11" s="1"/>
  <c r="H256" i="11"/>
  <c r="I256" i="11" s="1"/>
  <c r="H257" i="11"/>
  <c r="I257" i="11" s="1"/>
  <c r="H258" i="11"/>
  <c r="I258" i="11" s="1"/>
  <c r="H259" i="11"/>
  <c r="I259" i="11" s="1"/>
  <c r="H260" i="11"/>
  <c r="I260" i="11" s="1"/>
  <c r="H261" i="11"/>
  <c r="I261" i="11" s="1"/>
  <c r="H262" i="11"/>
  <c r="I262" i="11" s="1"/>
  <c r="H263" i="11"/>
  <c r="I263" i="11" s="1"/>
  <c r="H264" i="11"/>
  <c r="I264" i="11" s="1"/>
  <c r="H265" i="11"/>
  <c r="I265" i="11" s="1"/>
  <c r="H266" i="11"/>
  <c r="I266" i="11" s="1"/>
  <c r="H267" i="11"/>
  <c r="I267" i="11" s="1"/>
  <c r="H268" i="11"/>
  <c r="I268" i="11" s="1"/>
  <c r="H269" i="11"/>
  <c r="I269" i="11" s="1"/>
  <c r="H270" i="11"/>
  <c r="I270" i="11" s="1"/>
  <c r="H271" i="11"/>
  <c r="I271" i="11" s="1"/>
  <c r="H272" i="11"/>
  <c r="I272" i="11" s="1"/>
  <c r="H273" i="11"/>
  <c r="I273" i="11" s="1"/>
  <c r="H274" i="11"/>
  <c r="I274" i="11" s="1"/>
  <c r="H275" i="11"/>
  <c r="I275" i="11" s="1"/>
  <c r="H276" i="11"/>
  <c r="I276" i="11" s="1"/>
  <c r="H277" i="11"/>
  <c r="I277" i="11" s="1"/>
  <c r="H278" i="11"/>
  <c r="I278" i="11" s="1"/>
  <c r="H279" i="11"/>
  <c r="I279" i="11" s="1"/>
  <c r="H280" i="11"/>
  <c r="I280" i="11" s="1"/>
  <c r="H281" i="11"/>
  <c r="I281" i="11" s="1"/>
  <c r="H282" i="11"/>
  <c r="I282" i="11" s="1"/>
  <c r="H283" i="11"/>
  <c r="I283" i="11" s="1"/>
  <c r="H284" i="11"/>
  <c r="I284" i="11" s="1"/>
  <c r="H285" i="11"/>
  <c r="I285" i="11" s="1"/>
  <c r="H286" i="11"/>
  <c r="I286" i="11" s="1"/>
  <c r="H287" i="11"/>
  <c r="I287" i="11" s="1"/>
  <c r="H288" i="11"/>
  <c r="I288" i="11" s="1"/>
  <c r="H289" i="11"/>
  <c r="I289" i="11" s="1"/>
  <c r="H290" i="11"/>
  <c r="I290" i="11" s="1"/>
  <c r="H291" i="11"/>
  <c r="I291" i="11" s="1"/>
  <c r="H292" i="11"/>
  <c r="I292" i="11" s="1"/>
  <c r="H293" i="11"/>
  <c r="I293" i="11" s="1"/>
  <c r="H294" i="11"/>
  <c r="I294" i="11" s="1"/>
  <c r="H295" i="11"/>
  <c r="I295" i="11" s="1"/>
  <c r="H296" i="11"/>
  <c r="I296" i="11" s="1"/>
  <c r="H297" i="11"/>
  <c r="I297" i="11" s="1"/>
  <c r="H298" i="11"/>
  <c r="I298" i="11" s="1"/>
  <c r="H299" i="11"/>
  <c r="I299" i="11" s="1"/>
  <c r="H300" i="11"/>
  <c r="I300" i="11" s="1"/>
  <c r="M242" i="1" l="1"/>
  <c r="C415" i="1" l="1"/>
  <c r="D415" i="1" s="1"/>
  <c r="E415" i="1"/>
  <c r="G415" i="1"/>
  <c r="H415" i="1" s="1"/>
  <c r="I415" i="1"/>
  <c r="K415" i="1"/>
  <c r="L415" i="1" s="1"/>
  <c r="M415" i="1"/>
  <c r="O415" i="1"/>
  <c r="P415" i="1" s="1"/>
  <c r="Q415" i="1"/>
  <c r="E175" i="1"/>
  <c r="G175" i="1"/>
  <c r="H175" i="1" s="1"/>
  <c r="I175" i="1"/>
  <c r="K175" i="1"/>
  <c r="L175" i="1" s="1"/>
  <c r="M175" i="1"/>
  <c r="O175" i="1"/>
  <c r="P175" i="1" s="1"/>
  <c r="Q175" i="1"/>
  <c r="C175" i="1"/>
  <c r="D175" i="1" s="1"/>
  <c r="N415" i="1" l="1"/>
  <c r="J415" i="1"/>
  <c r="F415" i="1"/>
  <c r="R415" i="1"/>
  <c r="R175" i="1"/>
  <c r="J175" i="1"/>
  <c r="N175" i="1"/>
  <c r="F175" i="1"/>
  <c r="O455" i="1" l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O3" i="1"/>
  <c r="K3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4" i="1"/>
  <c r="Q413" i="1"/>
  <c r="Q412" i="1"/>
  <c r="Q411" i="1"/>
  <c r="Q410" i="1"/>
  <c r="Q409" i="1"/>
  <c r="Q408" i="1"/>
  <c r="Q403" i="1"/>
  <c r="Q402" i="1"/>
  <c r="Q401" i="1"/>
  <c r="Q400" i="1"/>
  <c r="Q399" i="1"/>
  <c r="Q398" i="1"/>
  <c r="Q397" i="1"/>
  <c r="Q392" i="1"/>
  <c r="Q387" i="1"/>
  <c r="Q386" i="1"/>
  <c r="Q385" i="1"/>
  <c r="Q384" i="1"/>
  <c r="Q383" i="1"/>
  <c r="Q382" i="1"/>
  <c r="Q381" i="1"/>
  <c r="Q380" i="1"/>
  <c r="Q416" i="1" l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3" i="1"/>
  <c r="Q322" i="1"/>
  <c r="Q321" i="1"/>
  <c r="Q320" i="1"/>
  <c r="Q315" i="1"/>
  <c r="Q314" i="1"/>
  <c r="Q313" i="1"/>
  <c r="Q312" i="1"/>
  <c r="Q311" i="1"/>
  <c r="Q310" i="1"/>
  <c r="Q309" i="1"/>
  <c r="Q304" i="1"/>
  <c r="Q303" i="1"/>
  <c r="Q302" i="1"/>
  <c r="Q301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77" i="1"/>
  <c r="Q276" i="1"/>
  <c r="Q275" i="1"/>
  <c r="Q270" i="1"/>
  <c r="Q269" i="1"/>
  <c r="Q268" i="1"/>
  <c r="Q267" i="1"/>
  <c r="Q266" i="1"/>
  <c r="Q265" i="1"/>
  <c r="Q260" i="1"/>
  <c r="Q259" i="1"/>
  <c r="Q258" i="1"/>
  <c r="Q257" i="1"/>
  <c r="Q256" i="1"/>
  <c r="Q255" i="1"/>
  <c r="Q254" i="1"/>
  <c r="Q253" i="1"/>
  <c r="Q248" i="1"/>
  <c r="Q247" i="1"/>
  <c r="Q246" i="1"/>
  <c r="Q245" i="1"/>
  <c r="Q244" i="1"/>
  <c r="Q243" i="1"/>
  <c r="Q242" i="1"/>
  <c r="Q237" i="1"/>
  <c r="Q236" i="1"/>
  <c r="Q235" i="1"/>
  <c r="Q234" i="1"/>
  <c r="Q233" i="1"/>
  <c r="Q232" i="1"/>
  <c r="Q231" i="1"/>
  <c r="Q230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08" i="1"/>
  <c r="Q207" i="1"/>
  <c r="Q206" i="1"/>
  <c r="Q205" i="1"/>
  <c r="Q204" i="1"/>
  <c r="Q203" i="1"/>
  <c r="Q202" i="1"/>
  <c r="Q201" i="1"/>
  <c r="Q200" i="1"/>
  <c r="Q199" i="1"/>
  <c r="Q194" i="1"/>
  <c r="Q193" i="1"/>
  <c r="Q192" i="1"/>
  <c r="Q191" i="1"/>
  <c r="Q190" i="1"/>
  <c r="Q189" i="1"/>
  <c r="Q184" i="1"/>
  <c r="Q183" i="1"/>
  <c r="Q182" i="1"/>
  <c r="Q181" i="1"/>
  <c r="Q180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1" i="1"/>
  <c r="Q150" i="1"/>
  <c r="Q149" i="1"/>
  <c r="Q148" i="1"/>
  <c r="Q147" i="1"/>
  <c r="Q142" i="1"/>
  <c r="Q141" i="1"/>
  <c r="Q140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18" i="1"/>
  <c r="Q117" i="1"/>
  <c r="Q116" i="1"/>
  <c r="Q115" i="1"/>
  <c r="Q114" i="1"/>
  <c r="Q113" i="1"/>
  <c r="Q112" i="1"/>
  <c r="Q111" i="1"/>
  <c r="Q110" i="1"/>
  <c r="Q109" i="1"/>
  <c r="Q104" i="1"/>
  <c r="Q105" i="1" s="1"/>
  <c r="Q99" i="1"/>
  <c r="Q98" i="1"/>
  <c r="Q97" i="1"/>
  <c r="Q96" i="1"/>
  <c r="Q91" i="1"/>
  <c r="Q90" i="1"/>
  <c r="Q89" i="1"/>
  <c r="Q88" i="1"/>
  <c r="Q87" i="1"/>
  <c r="Q82" i="1"/>
  <c r="Q81" i="1"/>
  <c r="Q80" i="1"/>
  <c r="Q79" i="1"/>
  <c r="Q78" i="1"/>
  <c r="Q77" i="1"/>
  <c r="Q72" i="1"/>
  <c r="Q71" i="1"/>
  <c r="Q70" i="1"/>
  <c r="Q69" i="1"/>
  <c r="Q68" i="1"/>
  <c r="Q67" i="1"/>
  <c r="Q62" i="1"/>
  <c r="Q61" i="1"/>
  <c r="Q56" i="1"/>
  <c r="Q55" i="1"/>
  <c r="Q54" i="1"/>
  <c r="Q53" i="1"/>
  <c r="Q52" i="1"/>
  <c r="Q51" i="1"/>
  <c r="Q50" i="1"/>
  <c r="Q49" i="1"/>
  <c r="Q48" i="1"/>
  <c r="Q43" i="1"/>
  <c r="Q42" i="1"/>
  <c r="Q41" i="1"/>
  <c r="Q40" i="1"/>
  <c r="Q39" i="1"/>
  <c r="Q34" i="1"/>
  <c r="Q33" i="1"/>
  <c r="Q32" i="1"/>
  <c r="Q31" i="1"/>
  <c r="Q30" i="1"/>
  <c r="Q29" i="1"/>
  <c r="Q28" i="1"/>
  <c r="Q23" i="1"/>
  <c r="Q22" i="1"/>
  <c r="Q21" i="1"/>
  <c r="Q20" i="1"/>
  <c r="Q19" i="1"/>
  <c r="Q18" i="1"/>
  <c r="Q13" i="1"/>
  <c r="Q12" i="1"/>
  <c r="Q4" i="1"/>
  <c r="Q5" i="1"/>
  <c r="Q6" i="1"/>
  <c r="Q7" i="1"/>
  <c r="Q3" i="1"/>
  <c r="P451" i="1"/>
  <c r="P450" i="1"/>
  <c r="P449" i="1"/>
  <c r="R449" i="1" s="1"/>
  <c r="P448" i="1"/>
  <c r="P447" i="1"/>
  <c r="P446" i="1"/>
  <c r="P445" i="1"/>
  <c r="P444" i="1"/>
  <c r="P443" i="1"/>
  <c r="P442" i="1"/>
  <c r="P441" i="1"/>
  <c r="R441" i="1" s="1"/>
  <c r="P440" i="1"/>
  <c r="P439" i="1"/>
  <c r="R439" i="1" s="1"/>
  <c r="P438" i="1"/>
  <c r="P437" i="1"/>
  <c r="P432" i="1"/>
  <c r="P431" i="1"/>
  <c r="P430" i="1"/>
  <c r="P429" i="1"/>
  <c r="P428" i="1"/>
  <c r="P427" i="1"/>
  <c r="P426" i="1"/>
  <c r="P425" i="1"/>
  <c r="P424" i="1"/>
  <c r="P423" i="1"/>
  <c r="R423" i="1" s="1"/>
  <c r="P422" i="1"/>
  <c r="R422" i="1" s="1"/>
  <c r="P421" i="1"/>
  <c r="R421" i="1" s="1"/>
  <c r="P420" i="1"/>
  <c r="P414" i="1"/>
  <c r="P413" i="1"/>
  <c r="P412" i="1"/>
  <c r="P411" i="1"/>
  <c r="R411" i="1" s="1"/>
  <c r="P410" i="1"/>
  <c r="P409" i="1"/>
  <c r="P408" i="1"/>
  <c r="P403" i="1"/>
  <c r="P402" i="1"/>
  <c r="P401" i="1"/>
  <c r="R401" i="1" s="1"/>
  <c r="P400" i="1"/>
  <c r="P399" i="1"/>
  <c r="P398" i="1"/>
  <c r="R398" i="1" s="1"/>
  <c r="P397" i="1"/>
  <c r="R397" i="1" s="1"/>
  <c r="Q393" i="1"/>
  <c r="P392" i="1"/>
  <c r="R392" i="1" s="1"/>
  <c r="R393" i="1" s="1"/>
  <c r="P387" i="1"/>
  <c r="P386" i="1"/>
  <c r="P385" i="1"/>
  <c r="P384" i="1"/>
  <c r="P383" i="1"/>
  <c r="P382" i="1"/>
  <c r="R382" i="1" s="1"/>
  <c r="P381" i="1"/>
  <c r="P380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3" i="1"/>
  <c r="P322" i="1"/>
  <c r="P321" i="1"/>
  <c r="P320" i="1"/>
  <c r="P315" i="1"/>
  <c r="P314" i="1"/>
  <c r="P313" i="1"/>
  <c r="P312" i="1"/>
  <c r="P311" i="1"/>
  <c r="P310" i="1"/>
  <c r="P309" i="1"/>
  <c r="P304" i="1"/>
  <c r="P303" i="1"/>
  <c r="P302" i="1"/>
  <c r="P301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77" i="1"/>
  <c r="P276" i="1"/>
  <c r="P275" i="1"/>
  <c r="P270" i="1"/>
  <c r="P269" i="1"/>
  <c r="P268" i="1"/>
  <c r="P267" i="1"/>
  <c r="P266" i="1"/>
  <c r="P265" i="1"/>
  <c r="P260" i="1"/>
  <c r="P259" i="1"/>
  <c r="P258" i="1"/>
  <c r="P257" i="1"/>
  <c r="P256" i="1"/>
  <c r="P255" i="1"/>
  <c r="P254" i="1"/>
  <c r="P253" i="1"/>
  <c r="P248" i="1"/>
  <c r="P247" i="1"/>
  <c r="P246" i="1"/>
  <c r="P245" i="1"/>
  <c r="P244" i="1"/>
  <c r="P243" i="1"/>
  <c r="P242" i="1"/>
  <c r="P237" i="1"/>
  <c r="P236" i="1"/>
  <c r="P235" i="1"/>
  <c r="P234" i="1"/>
  <c r="P233" i="1"/>
  <c r="P232" i="1"/>
  <c r="P231" i="1"/>
  <c r="P230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08" i="1"/>
  <c r="P207" i="1"/>
  <c r="P206" i="1"/>
  <c r="P205" i="1"/>
  <c r="P204" i="1"/>
  <c r="P203" i="1"/>
  <c r="P202" i="1"/>
  <c r="P201" i="1"/>
  <c r="P200" i="1"/>
  <c r="P199" i="1"/>
  <c r="P194" i="1"/>
  <c r="P193" i="1"/>
  <c r="P192" i="1"/>
  <c r="P191" i="1"/>
  <c r="P190" i="1"/>
  <c r="P189" i="1"/>
  <c r="P184" i="1"/>
  <c r="P183" i="1"/>
  <c r="P182" i="1"/>
  <c r="P181" i="1"/>
  <c r="P180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1" i="1"/>
  <c r="P150" i="1"/>
  <c r="P149" i="1"/>
  <c r="P148" i="1"/>
  <c r="P147" i="1"/>
  <c r="P142" i="1"/>
  <c r="P141" i="1"/>
  <c r="P140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18" i="1"/>
  <c r="P117" i="1"/>
  <c r="P116" i="1"/>
  <c r="P115" i="1"/>
  <c r="P114" i="1"/>
  <c r="P113" i="1"/>
  <c r="P112" i="1"/>
  <c r="P111" i="1"/>
  <c r="P110" i="1"/>
  <c r="P109" i="1"/>
  <c r="P104" i="1"/>
  <c r="P99" i="1"/>
  <c r="P98" i="1"/>
  <c r="P97" i="1"/>
  <c r="P96" i="1"/>
  <c r="P91" i="1"/>
  <c r="P90" i="1"/>
  <c r="P89" i="1"/>
  <c r="P88" i="1"/>
  <c r="P87" i="1"/>
  <c r="P82" i="1"/>
  <c r="P81" i="1"/>
  <c r="P80" i="1"/>
  <c r="P79" i="1"/>
  <c r="P78" i="1"/>
  <c r="P77" i="1"/>
  <c r="P72" i="1"/>
  <c r="P71" i="1"/>
  <c r="P70" i="1"/>
  <c r="P69" i="1"/>
  <c r="P68" i="1"/>
  <c r="P67" i="1"/>
  <c r="P62" i="1"/>
  <c r="P61" i="1"/>
  <c r="P56" i="1"/>
  <c r="P55" i="1"/>
  <c r="P54" i="1"/>
  <c r="P53" i="1"/>
  <c r="P52" i="1"/>
  <c r="P51" i="1"/>
  <c r="P50" i="1"/>
  <c r="P49" i="1"/>
  <c r="P48" i="1"/>
  <c r="P43" i="1"/>
  <c r="P42" i="1"/>
  <c r="P41" i="1"/>
  <c r="P40" i="1"/>
  <c r="P39" i="1"/>
  <c r="P34" i="1"/>
  <c r="P33" i="1"/>
  <c r="P32" i="1"/>
  <c r="P31" i="1"/>
  <c r="P30" i="1"/>
  <c r="P29" i="1"/>
  <c r="P28" i="1"/>
  <c r="P23" i="1"/>
  <c r="P22" i="1"/>
  <c r="P21" i="1"/>
  <c r="P20" i="1"/>
  <c r="P19" i="1"/>
  <c r="P18" i="1"/>
  <c r="P13" i="1"/>
  <c r="P12" i="1"/>
  <c r="P7" i="1"/>
  <c r="P6" i="1"/>
  <c r="P5" i="1"/>
  <c r="P4" i="1"/>
  <c r="P3" i="1"/>
  <c r="Q14" i="1" l="1"/>
  <c r="R128" i="1"/>
  <c r="R202" i="1"/>
  <c r="R253" i="1"/>
  <c r="R129" i="1"/>
  <c r="R201" i="1"/>
  <c r="R182" i="1"/>
  <c r="R269" i="1"/>
  <c r="R290" i="1"/>
  <c r="R164" i="1"/>
  <c r="R234" i="1"/>
  <c r="R375" i="1"/>
  <c r="Q176" i="1"/>
  <c r="R358" i="1"/>
  <c r="R127" i="1"/>
  <c r="R147" i="1"/>
  <c r="R163" i="1"/>
  <c r="R216" i="1"/>
  <c r="R232" i="1"/>
  <c r="R248" i="1"/>
  <c r="R268" i="1"/>
  <c r="R340" i="1"/>
  <c r="R233" i="1"/>
  <c r="R130" i="1"/>
  <c r="R235" i="1"/>
  <c r="R114" i="1"/>
  <c r="R203" i="1"/>
  <c r="R183" i="1"/>
  <c r="R311" i="1"/>
  <c r="R166" i="1"/>
  <c r="R255" i="1"/>
  <c r="R131" i="1"/>
  <c r="R204" i="1"/>
  <c r="R168" i="1"/>
  <c r="R206" i="1"/>
  <c r="R191" i="1"/>
  <c r="R259" i="1"/>
  <c r="R296" i="1"/>
  <c r="R115" i="1"/>
  <c r="R236" i="1"/>
  <c r="R256" i="1"/>
  <c r="R33" i="1"/>
  <c r="R116" i="1"/>
  <c r="R189" i="1"/>
  <c r="R34" i="1"/>
  <c r="R169" i="1"/>
  <c r="R282" i="1"/>
  <c r="R151" i="1"/>
  <c r="R184" i="1"/>
  <c r="R77" i="1"/>
  <c r="R156" i="1"/>
  <c r="R78" i="1"/>
  <c r="R190" i="1"/>
  <c r="R222" i="1"/>
  <c r="R158" i="1"/>
  <c r="R223" i="1"/>
  <c r="R171" i="1"/>
  <c r="R208" i="1"/>
  <c r="R213" i="1"/>
  <c r="R225" i="1"/>
  <c r="R194" i="1"/>
  <c r="R266" i="1"/>
  <c r="R338" i="1"/>
  <c r="R167" i="1"/>
  <c r="R332" i="1"/>
  <c r="R157" i="1"/>
  <c r="R170" i="1"/>
  <c r="R135" i="1"/>
  <c r="R192" i="1"/>
  <c r="R21" i="1"/>
  <c r="R321" i="1"/>
  <c r="R22" i="1"/>
  <c r="R126" i="1"/>
  <c r="R142" i="1"/>
  <c r="R199" i="1"/>
  <c r="R215" i="1"/>
  <c r="R267" i="1"/>
  <c r="R339" i="1"/>
  <c r="R23" i="1"/>
  <c r="R39" i="1"/>
  <c r="R91" i="1"/>
  <c r="R88" i="1"/>
  <c r="R12" i="1"/>
  <c r="R28" i="1"/>
  <c r="R40" i="1"/>
  <c r="R13" i="1"/>
  <c r="R29" i="1"/>
  <c r="R41" i="1"/>
  <c r="Q44" i="1"/>
  <c r="R90" i="1"/>
  <c r="Q63" i="1"/>
  <c r="R18" i="1"/>
  <c r="R30" i="1"/>
  <c r="R42" i="1"/>
  <c r="R19" i="1"/>
  <c r="R31" i="1"/>
  <c r="R43" i="1"/>
  <c r="Q152" i="1"/>
  <c r="Q238" i="1"/>
  <c r="Q278" i="1"/>
  <c r="R20" i="1"/>
  <c r="R32" i="1"/>
  <c r="P393" i="1"/>
  <c r="P394" i="1" s="1"/>
  <c r="P395" i="1" s="1"/>
  <c r="P396" i="1" s="1"/>
  <c r="R440" i="1"/>
  <c r="R112" i="1"/>
  <c r="R124" i="1"/>
  <c r="R132" i="1"/>
  <c r="R369" i="1"/>
  <c r="R425" i="1"/>
  <c r="R193" i="1"/>
  <c r="R265" i="1"/>
  <c r="R181" i="1"/>
  <c r="R217" i="1"/>
  <c r="R205" i="1"/>
  <c r="R237" i="1"/>
  <c r="R62" i="1"/>
  <c r="R4" i="1"/>
  <c r="R5" i="1"/>
  <c r="R6" i="1"/>
  <c r="R7" i="1"/>
  <c r="Q8" i="1"/>
  <c r="Q35" i="1"/>
  <c r="R48" i="1"/>
  <c r="R52" i="1"/>
  <c r="R56" i="1"/>
  <c r="R67" i="1"/>
  <c r="R71" i="1"/>
  <c r="R99" i="1"/>
  <c r="R111" i="1"/>
  <c r="R117" i="1"/>
  <c r="R125" i="1"/>
  <c r="R149" i="1"/>
  <c r="R159" i="1"/>
  <c r="R172" i="1"/>
  <c r="R219" i="1"/>
  <c r="R242" i="1"/>
  <c r="R246" i="1"/>
  <c r="Q261" i="1"/>
  <c r="R257" i="1"/>
  <c r="R276" i="1"/>
  <c r="R287" i="1"/>
  <c r="R291" i="1"/>
  <c r="R310" i="1"/>
  <c r="R329" i="1"/>
  <c r="R333" i="1"/>
  <c r="R351" i="1"/>
  <c r="R355" i="1"/>
  <c r="R366" i="1"/>
  <c r="R370" i="1"/>
  <c r="R399" i="1"/>
  <c r="R410" i="1"/>
  <c r="R438" i="1"/>
  <c r="R445" i="1"/>
  <c r="Q249" i="1"/>
  <c r="Q305" i="1"/>
  <c r="Q388" i="1"/>
  <c r="Q57" i="1"/>
  <c r="Q73" i="1"/>
  <c r="R49" i="1"/>
  <c r="R53" i="1"/>
  <c r="R61" i="1"/>
  <c r="R68" i="1"/>
  <c r="R72" i="1"/>
  <c r="R79" i="1"/>
  <c r="R82" i="1"/>
  <c r="R89" i="1"/>
  <c r="R96" i="1"/>
  <c r="R104" i="1"/>
  <c r="R105" i="1" s="1"/>
  <c r="P105" i="1" s="1"/>
  <c r="P106" i="1" s="1"/>
  <c r="P107" i="1" s="1"/>
  <c r="P108" i="1" s="1"/>
  <c r="R118" i="1"/>
  <c r="R150" i="1"/>
  <c r="R160" i="1"/>
  <c r="R173" i="1"/>
  <c r="Q209" i="1"/>
  <c r="Q226" i="1"/>
  <c r="R220" i="1"/>
  <c r="R230" i="1"/>
  <c r="R247" i="1"/>
  <c r="R258" i="1"/>
  <c r="R277" i="1"/>
  <c r="R284" i="1"/>
  <c r="R288" i="1"/>
  <c r="R292" i="1"/>
  <c r="R303" i="1"/>
  <c r="R315" i="1"/>
  <c r="R322" i="1"/>
  <c r="R330" i="1"/>
  <c r="R334" i="1"/>
  <c r="R356" i="1"/>
  <c r="R359" i="1"/>
  <c r="R367" i="1"/>
  <c r="R371" i="1"/>
  <c r="R400" i="1"/>
  <c r="R403" i="1"/>
  <c r="R420" i="1"/>
  <c r="R431" i="1"/>
  <c r="R450" i="1"/>
  <c r="Q433" i="1"/>
  <c r="Q100" i="1"/>
  <c r="Q24" i="1"/>
  <c r="R50" i="1"/>
  <c r="R54" i="1"/>
  <c r="R69" i="1"/>
  <c r="R80" i="1"/>
  <c r="R87" i="1"/>
  <c r="R97" i="1"/>
  <c r="R109" i="1"/>
  <c r="R123" i="1"/>
  <c r="R133" i="1"/>
  <c r="R140" i="1"/>
  <c r="R161" i="1"/>
  <c r="R174" i="1"/>
  <c r="Q195" i="1"/>
  <c r="R200" i="1"/>
  <c r="R207" i="1"/>
  <c r="R214" i="1"/>
  <c r="R221" i="1"/>
  <c r="R244" i="1"/>
  <c r="R270" i="1"/>
  <c r="R289" i="1"/>
  <c r="R312" i="1"/>
  <c r="R331" i="1"/>
  <c r="R353" i="1"/>
  <c r="R368" i="1"/>
  <c r="R408" i="1"/>
  <c r="R412" i="1"/>
  <c r="R428" i="1"/>
  <c r="R443" i="1"/>
  <c r="R447" i="1"/>
  <c r="R451" i="1"/>
  <c r="Q119" i="1"/>
  <c r="Q143" i="1"/>
  <c r="R51" i="1"/>
  <c r="R55" i="1"/>
  <c r="R70" i="1"/>
  <c r="Q83" i="1"/>
  <c r="R98" i="1"/>
  <c r="R110" i="1"/>
  <c r="R113" i="1"/>
  <c r="R134" i="1"/>
  <c r="R141" i="1"/>
  <c r="R148" i="1"/>
  <c r="R162" i="1"/>
  <c r="R218" i="1"/>
  <c r="R231" i="1"/>
  <c r="R245" i="1"/>
  <c r="R286" i="1"/>
  <c r="R294" i="1"/>
  <c r="R301" i="1"/>
  <c r="R309" i="1"/>
  <c r="R313" i="1"/>
  <c r="Q324" i="1"/>
  <c r="R328" i="1"/>
  <c r="R336" i="1"/>
  <c r="R365" i="1"/>
  <c r="R373" i="1"/>
  <c r="R380" i="1"/>
  <c r="R409" i="1"/>
  <c r="R413" i="1"/>
  <c r="R429" i="1"/>
  <c r="R437" i="1"/>
  <c r="R448" i="1"/>
  <c r="R3" i="1"/>
  <c r="R446" i="1"/>
  <c r="Q92" i="1"/>
  <c r="R254" i="1"/>
  <c r="R275" i="1"/>
  <c r="R357" i="1"/>
  <c r="R81" i="1"/>
  <c r="Q136" i="1"/>
  <c r="R165" i="1"/>
  <c r="R224" i="1"/>
  <c r="R320" i="1"/>
  <c r="R354" i="1"/>
  <c r="Q185" i="1"/>
  <c r="R180" i="1"/>
  <c r="R348" i="1"/>
  <c r="R385" i="1"/>
  <c r="Q452" i="1"/>
  <c r="R243" i="1"/>
  <c r="R285" i="1"/>
  <c r="Q316" i="1"/>
  <c r="R352" i="1"/>
  <c r="R364" i="1"/>
  <c r="R432" i="1"/>
  <c r="R444" i="1"/>
  <c r="Q297" i="1"/>
  <c r="R295" i="1"/>
  <c r="R304" i="1"/>
  <c r="R337" i="1"/>
  <c r="R346" i="1"/>
  <c r="R349" i="1"/>
  <c r="Q376" i="1"/>
  <c r="R374" i="1"/>
  <c r="R383" i="1"/>
  <c r="R386" i="1"/>
  <c r="Q404" i="1"/>
  <c r="R426" i="1"/>
  <c r="Q360" i="1"/>
  <c r="Q271" i="1"/>
  <c r="R283" i="1"/>
  <c r="Q342" i="1"/>
  <c r="R341" i="1"/>
  <c r="R350" i="1"/>
  <c r="R387" i="1"/>
  <c r="R430" i="1"/>
  <c r="R442" i="1"/>
  <c r="R260" i="1"/>
  <c r="R293" i="1"/>
  <c r="R302" i="1"/>
  <c r="R314" i="1"/>
  <c r="R323" i="1"/>
  <c r="R335" i="1"/>
  <c r="R347" i="1"/>
  <c r="R372" i="1"/>
  <c r="R381" i="1"/>
  <c r="R384" i="1"/>
  <c r="R402" i="1"/>
  <c r="R414" i="1"/>
  <c r="R424" i="1"/>
  <c r="R427" i="1"/>
  <c r="R416" i="1" l="1"/>
  <c r="P416" i="1" s="1"/>
  <c r="P417" i="1" s="1"/>
  <c r="P418" i="1" s="1"/>
  <c r="P419" i="1" s="1"/>
  <c r="R176" i="1"/>
  <c r="P176" i="1" s="1"/>
  <c r="P177" i="1" s="1"/>
  <c r="P178" i="1" s="1"/>
  <c r="P179" i="1" s="1"/>
  <c r="R195" i="1"/>
  <c r="P195" i="1" s="1"/>
  <c r="P196" i="1" s="1"/>
  <c r="P197" i="1" s="1"/>
  <c r="P198" i="1" s="1"/>
  <c r="R35" i="1"/>
  <c r="P35" i="1" s="1"/>
  <c r="P36" i="1" s="1"/>
  <c r="P37" i="1" s="1"/>
  <c r="P38" i="1" s="1"/>
  <c r="R44" i="1"/>
  <c r="P44" i="1" s="1"/>
  <c r="P45" i="1" s="1"/>
  <c r="P46" i="1" s="1"/>
  <c r="P47" i="1" s="1"/>
  <c r="R14" i="1"/>
  <c r="P14" i="1" s="1"/>
  <c r="P15" i="1" s="1"/>
  <c r="P16" i="1" s="1"/>
  <c r="P17" i="1" s="1"/>
  <c r="R24" i="1"/>
  <c r="P24" i="1" s="1"/>
  <c r="P25" i="1" s="1"/>
  <c r="P26" i="1" s="1"/>
  <c r="P27" i="1" s="1"/>
  <c r="R143" i="1"/>
  <c r="P143" i="1" s="1"/>
  <c r="P144" i="1" s="1"/>
  <c r="P145" i="1" s="1"/>
  <c r="P146" i="1" s="1"/>
  <c r="R152" i="1"/>
  <c r="P152" i="1" s="1"/>
  <c r="P153" i="1" s="1"/>
  <c r="P154" i="1" s="1"/>
  <c r="P155" i="1" s="1"/>
  <c r="R278" i="1"/>
  <c r="P278" i="1" s="1"/>
  <c r="P279" i="1" s="1"/>
  <c r="P280" i="1" s="1"/>
  <c r="P281" i="1" s="1"/>
  <c r="R185" i="1"/>
  <c r="P185" i="1" s="1"/>
  <c r="P186" i="1" s="1"/>
  <c r="P187" i="1" s="1"/>
  <c r="R73" i="1"/>
  <c r="P73" i="1" s="1"/>
  <c r="P74" i="1" s="1"/>
  <c r="P75" i="1" s="1"/>
  <c r="P76" i="1" s="1"/>
  <c r="R209" i="1"/>
  <c r="P209" i="1" s="1"/>
  <c r="P210" i="1" s="1"/>
  <c r="P211" i="1" s="1"/>
  <c r="P212" i="1" s="1"/>
  <c r="R8" i="1"/>
  <c r="P8" i="1" s="1"/>
  <c r="P9" i="1" s="1"/>
  <c r="P10" i="1" s="1"/>
  <c r="P11" i="1" s="1"/>
  <c r="R83" i="1"/>
  <c r="P83" i="1" s="1"/>
  <c r="P84" i="1" s="1"/>
  <c r="P85" i="1" s="1"/>
  <c r="P86" i="1" s="1"/>
  <c r="R136" i="1"/>
  <c r="P136" i="1" s="1"/>
  <c r="P137" i="1" s="1"/>
  <c r="P138" i="1" s="1"/>
  <c r="P139" i="1" s="1"/>
  <c r="R119" i="1"/>
  <c r="P119" i="1" s="1"/>
  <c r="P120" i="1" s="1"/>
  <c r="P121" i="1" s="1"/>
  <c r="P122" i="1" s="1"/>
  <c r="R63" i="1"/>
  <c r="P63" i="1" s="1"/>
  <c r="P64" i="1" s="1"/>
  <c r="P65" i="1" s="1"/>
  <c r="P66" i="1" s="1"/>
  <c r="R226" i="1"/>
  <c r="P226" i="1" s="1"/>
  <c r="P227" i="1" s="1"/>
  <c r="P228" i="1" s="1"/>
  <c r="P229" i="1" s="1"/>
  <c r="R271" i="1"/>
  <c r="P271" i="1" s="1"/>
  <c r="P272" i="1" s="1"/>
  <c r="P273" i="1" s="1"/>
  <c r="P274" i="1" s="1"/>
  <c r="R238" i="1"/>
  <c r="P238" i="1" s="1"/>
  <c r="P239" i="1" s="1"/>
  <c r="P240" i="1" s="1"/>
  <c r="P241" i="1" s="1"/>
  <c r="R261" i="1"/>
  <c r="P261" i="1" s="1"/>
  <c r="P262" i="1" s="1"/>
  <c r="P263" i="1" s="1"/>
  <c r="P264" i="1" s="1"/>
  <c r="R100" i="1"/>
  <c r="P100" i="1" s="1"/>
  <c r="P101" i="1" s="1"/>
  <c r="P102" i="1" s="1"/>
  <c r="P103" i="1" s="1"/>
  <c r="R316" i="1"/>
  <c r="P316" i="1" s="1"/>
  <c r="P317" i="1" s="1"/>
  <c r="P318" i="1" s="1"/>
  <c r="P319" i="1" s="1"/>
  <c r="R92" i="1"/>
  <c r="P92" i="1" s="1"/>
  <c r="P93" i="1" s="1"/>
  <c r="R57" i="1"/>
  <c r="P57" i="1" s="1"/>
  <c r="P58" i="1" s="1"/>
  <c r="P59" i="1" s="1"/>
  <c r="P60" i="1" s="1"/>
  <c r="R404" i="1"/>
  <c r="P404" i="1" s="1"/>
  <c r="P405" i="1" s="1"/>
  <c r="P406" i="1" s="1"/>
  <c r="P407" i="1" s="1"/>
  <c r="R388" i="1"/>
  <c r="P388" i="1" s="1"/>
  <c r="P389" i="1" s="1"/>
  <c r="P390" i="1" s="1"/>
  <c r="P391" i="1" s="1"/>
  <c r="R376" i="1"/>
  <c r="P376" i="1" s="1"/>
  <c r="P377" i="1" s="1"/>
  <c r="P378" i="1" s="1"/>
  <c r="P379" i="1" s="1"/>
  <c r="R452" i="1"/>
  <c r="P452" i="1" s="1"/>
  <c r="P453" i="1" s="1"/>
  <c r="P454" i="1" s="1"/>
  <c r="P455" i="1" s="1"/>
  <c r="R342" i="1"/>
  <c r="P342" i="1" s="1"/>
  <c r="P343" i="1" s="1"/>
  <c r="P344" i="1" s="1"/>
  <c r="P345" i="1" s="1"/>
  <c r="R433" i="1"/>
  <c r="P433" i="1" s="1"/>
  <c r="P434" i="1" s="1"/>
  <c r="P435" i="1" s="1"/>
  <c r="P436" i="1" s="1"/>
  <c r="R249" i="1"/>
  <c r="P249" i="1" s="1"/>
  <c r="P250" i="1" s="1"/>
  <c r="P251" i="1" s="1"/>
  <c r="P252" i="1" s="1"/>
  <c r="R305" i="1"/>
  <c r="P305" i="1" s="1"/>
  <c r="P306" i="1" s="1"/>
  <c r="R360" i="1"/>
  <c r="P360" i="1" s="1"/>
  <c r="P361" i="1" s="1"/>
  <c r="R297" i="1"/>
  <c r="P297" i="1" s="1"/>
  <c r="P298" i="1" s="1"/>
  <c r="R324" i="1"/>
  <c r="P324" i="1" s="1"/>
  <c r="P325" i="1" s="1"/>
  <c r="P188" i="1" l="1"/>
  <c r="P362" i="1"/>
  <c r="P363" i="1" s="1"/>
  <c r="P307" i="1"/>
  <c r="P308" i="1" s="1"/>
  <c r="P299" i="1"/>
  <c r="P300" i="1" s="1"/>
  <c r="P94" i="1"/>
  <c r="P95" i="1" s="1"/>
  <c r="P326" i="1"/>
  <c r="P327" i="1" s="1"/>
  <c r="E3" i="1" l="1"/>
  <c r="E88" i="1" l="1"/>
  <c r="C455" i="1" l="1"/>
  <c r="C454" i="1"/>
  <c r="C453" i="1"/>
  <c r="C436" i="1"/>
  <c r="C435" i="1"/>
  <c r="C434" i="1"/>
  <c r="C419" i="1"/>
  <c r="C418" i="1"/>
  <c r="C417" i="1"/>
  <c r="C407" i="1"/>
  <c r="C406" i="1"/>
  <c r="C405" i="1"/>
  <c r="C396" i="1"/>
  <c r="C395" i="1"/>
  <c r="C394" i="1"/>
  <c r="C391" i="1"/>
  <c r="C390" i="1"/>
  <c r="C389" i="1"/>
  <c r="C379" i="1"/>
  <c r="C378" i="1"/>
  <c r="C377" i="1"/>
  <c r="C363" i="1"/>
  <c r="C362" i="1"/>
  <c r="C361" i="1"/>
  <c r="C345" i="1"/>
  <c r="C344" i="1"/>
  <c r="C343" i="1"/>
  <c r="C327" i="1"/>
  <c r="C326" i="1"/>
  <c r="C325" i="1"/>
  <c r="C319" i="1"/>
  <c r="C318" i="1"/>
  <c r="C317" i="1"/>
  <c r="C308" i="1"/>
  <c r="C307" i="1"/>
  <c r="C306" i="1"/>
  <c r="C300" i="1"/>
  <c r="C299" i="1"/>
  <c r="C298" i="1"/>
  <c r="C281" i="1"/>
  <c r="C280" i="1"/>
  <c r="C279" i="1"/>
  <c r="C274" i="1"/>
  <c r="C273" i="1"/>
  <c r="C272" i="1"/>
  <c r="C264" i="1"/>
  <c r="C263" i="1"/>
  <c r="C262" i="1"/>
  <c r="C252" i="1"/>
  <c r="C251" i="1"/>
  <c r="C250" i="1"/>
  <c r="C241" i="1"/>
  <c r="C240" i="1"/>
  <c r="C239" i="1"/>
  <c r="C229" i="1"/>
  <c r="C228" i="1"/>
  <c r="C227" i="1"/>
  <c r="C212" i="1"/>
  <c r="C211" i="1"/>
  <c r="C210" i="1"/>
  <c r="C198" i="1"/>
  <c r="C197" i="1"/>
  <c r="C196" i="1"/>
  <c r="C188" i="1"/>
  <c r="C187" i="1"/>
  <c r="C186" i="1"/>
  <c r="C179" i="1"/>
  <c r="C178" i="1"/>
  <c r="C177" i="1"/>
  <c r="C155" i="1"/>
  <c r="C154" i="1"/>
  <c r="C153" i="1"/>
  <c r="C146" i="1"/>
  <c r="C145" i="1"/>
  <c r="C144" i="1"/>
  <c r="C139" i="1"/>
  <c r="C138" i="1"/>
  <c r="C137" i="1"/>
  <c r="C122" i="1"/>
  <c r="C121" i="1"/>
  <c r="C120" i="1"/>
  <c r="C108" i="1"/>
  <c r="C107" i="1"/>
  <c r="C106" i="1"/>
  <c r="C103" i="1"/>
  <c r="C102" i="1"/>
  <c r="C101" i="1"/>
  <c r="C95" i="1"/>
  <c r="C94" i="1"/>
  <c r="C93" i="1"/>
  <c r="C86" i="1"/>
  <c r="C85" i="1"/>
  <c r="C84" i="1"/>
  <c r="C76" i="1"/>
  <c r="C75" i="1"/>
  <c r="C74" i="1"/>
  <c r="C66" i="1"/>
  <c r="C65" i="1"/>
  <c r="C64" i="1"/>
  <c r="C60" i="1"/>
  <c r="C59" i="1"/>
  <c r="C58" i="1"/>
  <c r="C47" i="1"/>
  <c r="C46" i="1"/>
  <c r="C45" i="1"/>
  <c r="C38" i="1"/>
  <c r="C37" i="1"/>
  <c r="C36" i="1"/>
  <c r="C27" i="1"/>
  <c r="C26" i="1"/>
  <c r="C25" i="1"/>
  <c r="C17" i="1"/>
  <c r="C16" i="1"/>
  <c r="C15" i="1"/>
  <c r="E4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2" i="1"/>
  <c r="L392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3" i="1"/>
  <c r="L323" i="1"/>
  <c r="M322" i="1"/>
  <c r="L322" i="1"/>
  <c r="M321" i="1"/>
  <c r="L321" i="1"/>
  <c r="M320" i="1"/>
  <c r="L320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4" i="1"/>
  <c r="L304" i="1"/>
  <c r="M303" i="1"/>
  <c r="L303" i="1"/>
  <c r="M302" i="1"/>
  <c r="L302" i="1"/>
  <c r="M301" i="1"/>
  <c r="L301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77" i="1"/>
  <c r="L277" i="1"/>
  <c r="M276" i="1"/>
  <c r="L276" i="1"/>
  <c r="M275" i="1"/>
  <c r="L275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L242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4" i="1"/>
  <c r="L184" i="1"/>
  <c r="M183" i="1"/>
  <c r="L183" i="1"/>
  <c r="M182" i="1"/>
  <c r="L182" i="1"/>
  <c r="M181" i="1"/>
  <c r="L181" i="1"/>
  <c r="M180" i="1"/>
  <c r="L180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1" i="1"/>
  <c r="L151" i="1"/>
  <c r="M150" i="1"/>
  <c r="L150" i="1"/>
  <c r="M149" i="1"/>
  <c r="L149" i="1"/>
  <c r="M148" i="1"/>
  <c r="L148" i="1"/>
  <c r="M147" i="1"/>
  <c r="L147" i="1"/>
  <c r="M142" i="1"/>
  <c r="L142" i="1"/>
  <c r="M141" i="1"/>
  <c r="L141" i="1"/>
  <c r="M140" i="1"/>
  <c r="L140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4" i="1"/>
  <c r="L104" i="1"/>
  <c r="M99" i="1"/>
  <c r="L99" i="1"/>
  <c r="M98" i="1"/>
  <c r="L98" i="1"/>
  <c r="M97" i="1"/>
  <c r="L97" i="1"/>
  <c r="M96" i="1"/>
  <c r="L96" i="1"/>
  <c r="M91" i="1"/>
  <c r="L91" i="1"/>
  <c r="M90" i="1"/>
  <c r="L90" i="1"/>
  <c r="M89" i="1"/>
  <c r="L89" i="1"/>
  <c r="M88" i="1"/>
  <c r="L88" i="1"/>
  <c r="M87" i="1"/>
  <c r="L87" i="1"/>
  <c r="M82" i="1"/>
  <c r="L82" i="1"/>
  <c r="M81" i="1"/>
  <c r="L81" i="1"/>
  <c r="M80" i="1"/>
  <c r="L80" i="1"/>
  <c r="M79" i="1"/>
  <c r="L79" i="1"/>
  <c r="M78" i="1"/>
  <c r="L78" i="1"/>
  <c r="M77" i="1"/>
  <c r="L77" i="1"/>
  <c r="M72" i="1"/>
  <c r="L72" i="1"/>
  <c r="M71" i="1"/>
  <c r="L71" i="1"/>
  <c r="M70" i="1"/>
  <c r="L70" i="1"/>
  <c r="M69" i="1"/>
  <c r="L69" i="1"/>
  <c r="M68" i="1"/>
  <c r="L68" i="1"/>
  <c r="M67" i="1"/>
  <c r="L67" i="1"/>
  <c r="M62" i="1"/>
  <c r="L62" i="1"/>
  <c r="M61" i="1"/>
  <c r="L61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3" i="1"/>
  <c r="L43" i="1"/>
  <c r="M42" i="1"/>
  <c r="L42" i="1"/>
  <c r="M41" i="1"/>
  <c r="L41" i="1"/>
  <c r="M40" i="1"/>
  <c r="L40" i="1"/>
  <c r="M39" i="1"/>
  <c r="L39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3" i="1"/>
  <c r="L23" i="1"/>
  <c r="M22" i="1"/>
  <c r="L22" i="1"/>
  <c r="M21" i="1"/>
  <c r="L21" i="1"/>
  <c r="M20" i="1"/>
  <c r="L20" i="1"/>
  <c r="M19" i="1"/>
  <c r="L19" i="1"/>
  <c r="M18" i="1"/>
  <c r="L18" i="1"/>
  <c r="M13" i="1"/>
  <c r="L13" i="1"/>
  <c r="M12" i="1"/>
  <c r="L12" i="1"/>
  <c r="M7" i="1"/>
  <c r="L7" i="1"/>
  <c r="M6" i="1"/>
  <c r="L6" i="1"/>
  <c r="M5" i="1"/>
  <c r="L5" i="1"/>
  <c r="M4" i="1"/>
  <c r="L4" i="1"/>
  <c r="L3" i="1"/>
  <c r="M3" i="1"/>
  <c r="C4" i="1"/>
  <c r="M238" i="1" l="1"/>
  <c r="M176" i="1"/>
  <c r="M416" i="1"/>
  <c r="N118" i="1"/>
  <c r="N126" i="1"/>
  <c r="N130" i="1"/>
  <c r="N134" i="1"/>
  <c r="N158" i="1"/>
  <c r="N162" i="1"/>
  <c r="N166" i="1"/>
  <c r="N170" i="1"/>
  <c r="N174" i="1"/>
  <c r="N183" i="1"/>
  <c r="N191" i="1"/>
  <c r="N199" i="1"/>
  <c r="N203" i="1"/>
  <c r="N207" i="1"/>
  <c r="N215" i="1"/>
  <c r="N219" i="1"/>
  <c r="N223" i="1"/>
  <c r="N231" i="1"/>
  <c r="N235" i="1"/>
  <c r="N247" i="1"/>
  <c r="N255" i="1"/>
  <c r="N259" i="1"/>
  <c r="N267" i="1"/>
  <c r="N275" i="1"/>
  <c r="N283" i="1"/>
  <c r="N287" i="1"/>
  <c r="N291" i="1"/>
  <c r="N295" i="1"/>
  <c r="N303" i="1"/>
  <c r="N311" i="1"/>
  <c r="N315" i="1"/>
  <c r="N323" i="1"/>
  <c r="N331" i="1"/>
  <c r="N335" i="1"/>
  <c r="N339" i="1"/>
  <c r="N347" i="1"/>
  <c r="N351" i="1"/>
  <c r="N355" i="1"/>
  <c r="N359" i="1"/>
  <c r="N367" i="1"/>
  <c r="N371" i="1"/>
  <c r="N375" i="1"/>
  <c r="N383" i="1"/>
  <c r="N387" i="1"/>
  <c r="N403" i="1"/>
  <c r="N411" i="1"/>
  <c r="N420" i="1"/>
  <c r="N424" i="1"/>
  <c r="N399" i="1"/>
  <c r="N243" i="1"/>
  <c r="N123" i="1"/>
  <c r="N127" i="1"/>
  <c r="N131" i="1"/>
  <c r="N135" i="1"/>
  <c r="N151" i="1"/>
  <c r="N159" i="1"/>
  <c r="N163" i="1"/>
  <c r="N167" i="1"/>
  <c r="N171" i="1"/>
  <c r="N180" i="1"/>
  <c r="N184" i="1"/>
  <c r="N192" i="1"/>
  <c r="N200" i="1"/>
  <c r="N204" i="1"/>
  <c r="N208" i="1"/>
  <c r="N216" i="1"/>
  <c r="N220" i="1"/>
  <c r="N224" i="1"/>
  <c r="N232" i="1"/>
  <c r="N236" i="1"/>
  <c r="N244" i="1"/>
  <c r="N248" i="1"/>
  <c r="N256" i="1"/>
  <c r="N260" i="1"/>
  <c r="N268" i="1"/>
  <c r="N276" i="1"/>
  <c r="N284" i="1"/>
  <c r="N288" i="1"/>
  <c r="N292" i="1"/>
  <c r="N296" i="1"/>
  <c r="N304" i="1"/>
  <c r="N312" i="1"/>
  <c r="N320" i="1"/>
  <c r="N328" i="1"/>
  <c r="N332" i="1"/>
  <c r="N336" i="1"/>
  <c r="N340" i="1"/>
  <c r="N348" i="1"/>
  <c r="N352" i="1"/>
  <c r="N356" i="1"/>
  <c r="N364" i="1"/>
  <c r="N368" i="1"/>
  <c r="N372" i="1"/>
  <c r="N380" i="1"/>
  <c r="N384" i="1"/>
  <c r="H38" i="8"/>
  <c r="N125" i="1"/>
  <c r="N129" i="1"/>
  <c r="N133" i="1"/>
  <c r="N141" i="1"/>
  <c r="N157" i="1"/>
  <c r="N161" i="1"/>
  <c r="N165" i="1"/>
  <c r="N169" i="1"/>
  <c r="N173" i="1"/>
  <c r="N182" i="1"/>
  <c r="N190" i="1"/>
  <c r="N194" i="1"/>
  <c r="N202" i="1"/>
  <c r="N206" i="1"/>
  <c r="N214" i="1"/>
  <c r="N218" i="1"/>
  <c r="N222" i="1"/>
  <c r="N230" i="1"/>
  <c r="N234" i="1"/>
  <c r="N242" i="1"/>
  <c r="N246" i="1"/>
  <c r="N254" i="1"/>
  <c r="N258" i="1"/>
  <c r="N266" i="1"/>
  <c r="N270" i="1"/>
  <c r="N282" i="1"/>
  <c r="N286" i="1"/>
  <c r="N290" i="1"/>
  <c r="N294" i="1"/>
  <c r="N302" i="1"/>
  <c r="N310" i="1"/>
  <c r="N314" i="1"/>
  <c r="N322" i="1"/>
  <c r="N330" i="1"/>
  <c r="N334" i="1"/>
  <c r="N338" i="1"/>
  <c r="N346" i="1"/>
  <c r="N350" i="1"/>
  <c r="N354" i="1"/>
  <c r="N358" i="1"/>
  <c r="N366" i="1"/>
  <c r="N370" i="1"/>
  <c r="N374" i="1"/>
  <c r="N382" i="1"/>
  <c r="N386" i="1"/>
  <c r="N398" i="1"/>
  <c r="N402" i="1"/>
  <c r="N410" i="1"/>
  <c r="N414" i="1"/>
  <c r="N423" i="1"/>
  <c r="N427" i="1"/>
  <c r="N431" i="1"/>
  <c r="N439" i="1"/>
  <c r="N443" i="1"/>
  <c r="N447" i="1"/>
  <c r="N451" i="1"/>
  <c r="N392" i="1"/>
  <c r="N400" i="1"/>
  <c r="N408" i="1"/>
  <c r="N412" i="1"/>
  <c r="N421" i="1"/>
  <c r="N425" i="1"/>
  <c r="N429" i="1"/>
  <c r="N437" i="1"/>
  <c r="N441" i="1"/>
  <c r="N445" i="1"/>
  <c r="N449" i="1"/>
  <c r="N124" i="1"/>
  <c r="N128" i="1"/>
  <c r="N132" i="1"/>
  <c r="N140" i="1"/>
  <c r="N156" i="1"/>
  <c r="N160" i="1"/>
  <c r="N164" i="1"/>
  <c r="N168" i="1"/>
  <c r="N172" i="1"/>
  <c r="N181" i="1"/>
  <c r="N189" i="1"/>
  <c r="N193" i="1"/>
  <c r="N201" i="1"/>
  <c r="N205" i="1"/>
  <c r="N213" i="1"/>
  <c r="N217" i="1"/>
  <c r="N221" i="1"/>
  <c r="N225" i="1"/>
  <c r="N233" i="1"/>
  <c r="N237" i="1"/>
  <c r="N245" i="1"/>
  <c r="N253" i="1"/>
  <c r="N257" i="1"/>
  <c r="N265" i="1"/>
  <c r="N269" i="1"/>
  <c r="N277" i="1"/>
  <c r="N285" i="1"/>
  <c r="N289" i="1"/>
  <c r="N293" i="1"/>
  <c r="N301" i="1"/>
  <c r="N309" i="1"/>
  <c r="N313" i="1"/>
  <c r="N321" i="1"/>
  <c r="N329" i="1"/>
  <c r="N333" i="1"/>
  <c r="N337" i="1"/>
  <c r="N341" i="1"/>
  <c r="N349" i="1"/>
  <c r="N353" i="1"/>
  <c r="N357" i="1"/>
  <c r="N365" i="1"/>
  <c r="N369" i="1"/>
  <c r="N373" i="1"/>
  <c r="N381" i="1"/>
  <c r="N385" i="1"/>
  <c r="N397" i="1"/>
  <c r="N401" i="1"/>
  <c r="N409" i="1"/>
  <c r="N413" i="1"/>
  <c r="N422" i="1"/>
  <c r="N426" i="1"/>
  <c r="H27" i="8"/>
  <c r="H31" i="8"/>
  <c r="H23" i="8"/>
  <c r="H22" i="8"/>
  <c r="H21" i="8"/>
  <c r="H17" i="8"/>
  <c r="H13" i="8"/>
  <c r="H12" i="8"/>
  <c r="H10" i="8"/>
  <c r="H4" i="8"/>
  <c r="H3" i="8"/>
  <c r="H2" i="8"/>
  <c r="N430" i="1"/>
  <c r="N438" i="1"/>
  <c r="N442" i="1"/>
  <c r="N446" i="1"/>
  <c r="N450" i="1"/>
  <c r="N428" i="1"/>
  <c r="N432" i="1"/>
  <c r="N440" i="1"/>
  <c r="N444" i="1"/>
  <c r="N448" i="1"/>
  <c r="N142" i="1"/>
  <c r="N5" i="1"/>
  <c r="N13" i="1"/>
  <c r="N21" i="1"/>
  <c r="N29" i="1"/>
  <c r="N33" i="1"/>
  <c r="N41" i="1"/>
  <c r="N49" i="1"/>
  <c r="N53" i="1"/>
  <c r="N61" i="1"/>
  <c r="N69" i="1"/>
  <c r="N77" i="1"/>
  <c r="N81" i="1"/>
  <c r="N89" i="1"/>
  <c r="N97" i="1"/>
  <c r="N109" i="1"/>
  <c r="N113" i="1"/>
  <c r="N117" i="1"/>
  <c r="N147" i="1"/>
  <c r="N6" i="1"/>
  <c r="N18" i="1"/>
  <c r="N22" i="1"/>
  <c r="N30" i="1"/>
  <c r="N34" i="1"/>
  <c r="N42" i="1"/>
  <c r="N50" i="1"/>
  <c r="N54" i="1"/>
  <c r="N62" i="1"/>
  <c r="N70" i="1"/>
  <c r="N78" i="1"/>
  <c r="N82" i="1"/>
  <c r="N90" i="1"/>
  <c r="N98" i="1"/>
  <c r="N110" i="1"/>
  <c r="N114" i="1"/>
  <c r="N148" i="1"/>
  <c r="N7" i="1"/>
  <c r="N19" i="1"/>
  <c r="N23" i="1"/>
  <c r="N31" i="1"/>
  <c r="N39" i="1"/>
  <c r="N43" i="1"/>
  <c r="N51" i="1"/>
  <c r="N55" i="1"/>
  <c r="N67" i="1"/>
  <c r="N71" i="1"/>
  <c r="N79" i="1"/>
  <c r="N87" i="1"/>
  <c r="N91" i="1"/>
  <c r="N99" i="1"/>
  <c r="N111" i="1"/>
  <c r="N115" i="1"/>
  <c r="N149" i="1"/>
  <c r="N4" i="1"/>
  <c r="N12" i="1"/>
  <c r="N20" i="1"/>
  <c r="N28" i="1"/>
  <c r="N32" i="1"/>
  <c r="N40" i="1"/>
  <c r="N48" i="1"/>
  <c r="N52" i="1"/>
  <c r="N56" i="1"/>
  <c r="N68" i="1"/>
  <c r="N72" i="1"/>
  <c r="N80" i="1"/>
  <c r="N88" i="1"/>
  <c r="N96" i="1"/>
  <c r="N104" i="1"/>
  <c r="N112" i="1"/>
  <c r="N116" i="1"/>
  <c r="N150" i="1"/>
  <c r="N3" i="1"/>
  <c r="H40" i="8"/>
  <c r="H39" i="8"/>
  <c r="H37" i="8"/>
  <c r="H36" i="8"/>
  <c r="H35" i="8"/>
  <c r="H34" i="8"/>
  <c r="H33" i="8"/>
  <c r="H32" i="8"/>
  <c r="H30" i="8"/>
  <c r="H29" i="8"/>
  <c r="H28" i="8"/>
  <c r="H26" i="8"/>
  <c r="H25" i="8"/>
  <c r="H24" i="8"/>
  <c r="H20" i="8"/>
  <c r="H19" i="8"/>
  <c r="H18" i="8"/>
  <c r="H16" i="8"/>
  <c r="H15" i="8"/>
  <c r="H14" i="8"/>
  <c r="H11" i="8"/>
  <c r="H9" i="8"/>
  <c r="H8" i="8"/>
  <c r="H7" i="8"/>
  <c r="H6" i="8"/>
  <c r="H5" i="8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2" i="1"/>
  <c r="H392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3" i="1"/>
  <c r="H323" i="1"/>
  <c r="I322" i="1"/>
  <c r="H322" i="1"/>
  <c r="I321" i="1"/>
  <c r="H321" i="1"/>
  <c r="I320" i="1"/>
  <c r="H320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4" i="1"/>
  <c r="H304" i="1"/>
  <c r="I303" i="1"/>
  <c r="H303" i="1"/>
  <c r="I302" i="1"/>
  <c r="H302" i="1"/>
  <c r="I301" i="1"/>
  <c r="H301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77" i="1"/>
  <c r="H277" i="1"/>
  <c r="I276" i="1"/>
  <c r="H276" i="1"/>
  <c r="I275" i="1"/>
  <c r="H275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4" i="1"/>
  <c r="H184" i="1"/>
  <c r="I183" i="1"/>
  <c r="H183" i="1"/>
  <c r="I182" i="1"/>
  <c r="H182" i="1"/>
  <c r="I181" i="1"/>
  <c r="H181" i="1"/>
  <c r="I180" i="1"/>
  <c r="H180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1" i="1"/>
  <c r="H151" i="1"/>
  <c r="I150" i="1"/>
  <c r="H150" i="1"/>
  <c r="I149" i="1"/>
  <c r="H149" i="1"/>
  <c r="I148" i="1"/>
  <c r="H148" i="1"/>
  <c r="I147" i="1"/>
  <c r="H147" i="1"/>
  <c r="I142" i="1"/>
  <c r="H142" i="1"/>
  <c r="I141" i="1"/>
  <c r="H141" i="1"/>
  <c r="I140" i="1"/>
  <c r="H140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4" i="1"/>
  <c r="H104" i="1"/>
  <c r="I99" i="1"/>
  <c r="H99" i="1"/>
  <c r="I98" i="1"/>
  <c r="H98" i="1"/>
  <c r="I97" i="1"/>
  <c r="H97" i="1"/>
  <c r="I96" i="1"/>
  <c r="H96" i="1"/>
  <c r="I91" i="1"/>
  <c r="H91" i="1"/>
  <c r="I90" i="1"/>
  <c r="H90" i="1"/>
  <c r="I89" i="1"/>
  <c r="H89" i="1"/>
  <c r="I88" i="1"/>
  <c r="H88" i="1"/>
  <c r="I87" i="1"/>
  <c r="H87" i="1"/>
  <c r="I82" i="1"/>
  <c r="H82" i="1"/>
  <c r="I81" i="1"/>
  <c r="H81" i="1"/>
  <c r="I80" i="1"/>
  <c r="H80" i="1"/>
  <c r="I79" i="1"/>
  <c r="H79" i="1"/>
  <c r="I78" i="1"/>
  <c r="H78" i="1"/>
  <c r="I77" i="1"/>
  <c r="H77" i="1"/>
  <c r="I72" i="1"/>
  <c r="H72" i="1"/>
  <c r="I71" i="1"/>
  <c r="H71" i="1"/>
  <c r="I70" i="1"/>
  <c r="H70" i="1"/>
  <c r="I69" i="1"/>
  <c r="H69" i="1"/>
  <c r="I68" i="1"/>
  <c r="H68" i="1"/>
  <c r="I67" i="1"/>
  <c r="H67" i="1"/>
  <c r="I62" i="1"/>
  <c r="H62" i="1"/>
  <c r="I61" i="1"/>
  <c r="H61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3" i="1"/>
  <c r="H43" i="1"/>
  <c r="I42" i="1"/>
  <c r="H42" i="1"/>
  <c r="I41" i="1"/>
  <c r="H41" i="1"/>
  <c r="I40" i="1"/>
  <c r="H40" i="1"/>
  <c r="I39" i="1"/>
  <c r="H39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3" i="1"/>
  <c r="H23" i="1"/>
  <c r="I22" i="1"/>
  <c r="H22" i="1"/>
  <c r="I21" i="1"/>
  <c r="H21" i="1"/>
  <c r="I20" i="1"/>
  <c r="H20" i="1"/>
  <c r="I19" i="1"/>
  <c r="H19" i="1"/>
  <c r="I18" i="1"/>
  <c r="H18" i="1"/>
  <c r="I13" i="1"/>
  <c r="H13" i="1"/>
  <c r="I12" i="1"/>
  <c r="H12" i="1"/>
  <c r="I4" i="1"/>
  <c r="I5" i="1"/>
  <c r="I6" i="1"/>
  <c r="I7" i="1"/>
  <c r="I3" i="1"/>
  <c r="H4" i="1"/>
  <c r="H5" i="1"/>
  <c r="H6" i="1"/>
  <c r="H7" i="1"/>
  <c r="I416" i="1" l="1"/>
  <c r="I176" i="1"/>
  <c r="N176" i="1"/>
  <c r="N416" i="1"/>
  <c r="J140" i="1"/>
  <c r="J174" i="1"/>
  <c r="J90" i="1"/>
  <c r="J149" i="1"/>
  <c r="J68" i="1"/>
  <c r="J72" i="1"/>
  <c r="J170" i="1"/>
  <c r="J69" i="1"/>
  <c r="J80" i="1"/>
  <c r="J91" i="1"/>
  <c r="J99" i="1"/>
  <c r="J111" i="1"/>
  <c r="J115" i="1"/>
  <c r="J180" i="1"/>
  <c r="J184" i="1"/>
  <c r="J192" i="1"/>
  <c r="J200" i="1"/>
  <c r="J204" i="1"/>
  <c r="J208" i="1"/>
  <c r="J216" i="1"/>
  <c r="J220" i="1"/>
  <c r="J224" i="1"/>
  <c r="J232" i="1"/>
  <c r="J236" i="1"/>
  <c r="J244" i="1"/>
  <c r="J248" i="1"/>
  <c r="J256" i="1"/>
  <c r="J260" i="1"/>
  <c r="J268" i="1"/>
  <c r="J276" i="1"/>
  <c r="J77" i="1"/>
  <c r="J81" i="1"/>
  <c r="J96" i="1"/>
  <c r="J104" i="1"/>
  <c r="J112" i="1"/>
  <c r="J116" i="1"/>
  <c r="J150" i="1"/>
  <c r="J181" i="1"/>
  <c r="J189" i="1"/>
  <c r="J193" i="1"/>
  <c r="J201" i="1"/>
  <c r="J205" i="1"/>
  <c r="J213" i="1"/>
  <c r="J217" i="1"/>
  <c r="J221" i="1"/>
  <c r="J225" i="1"/>
  <c r="J233" i="1"/>
  <c r="J237" i="1"/>
  <c r="J245" i="1"/>
  <c r="J253" i="1"/>
  <c r="J257" i="1"/>
  <c r="J265" i="1"/>
  <c r="J269" i="1"/>
  <c r="J78" i="1"/>
  <c r="J97" i="1"/>
  <c r="J109" i="1"/>
  <c r="J113" i="1"/>
  <c r="J117" i="1"/>
  <c r="J182" i="1"/>
  <c r="J190" i="1"/>
  <c r="J194" i="1"/>
  <c r="J202" i="1"/>
  <c r="J206" i="1"/>
  <c r="J214" i="1"/>
  <c r="J218" i="1"/>
  <c r="J222" i="1"/>
  <c r="J230" i="1"/>
  <c r="J234" i="1"/>
  <c r="J242" i="1"/>
  <c r="J246" i="1"/>
  <c r="J254" i="1"/>
  <c r="J258" i="1"/>
  <c r="J266" i="1"/>
  <c r="J270" i="1"/>
  <c r="J79" i="1"/>
  <c r="J98" i="1"/>
  <c r="J110" i="1"/>
  <c r="J114" i="1"/>
  <c r="J141" i="1"/>
  <c r="J171" i="1"/>
  <c r="J183" i="1"/>
  <c r="J191" i="1"/>
  <c r="J199" i="1"/>
  <c r="J203" i="1"/>
  <c r="J207" i="1"/>
  <c r="J215" i="1"/>
  <c r="J219" i="1"/>
  <c r="J223" i="1"/>
  <c r="J231" i="1"/>
  <c r="J235" i="1"/>
  <c r="J243" i="1"/>
  <c r="J247" i="1"/>
  <c r="J255" i="1"/>
  <c r="J259" i="1"/>
  <c r="J267" i="1"/>
  <c r="J275" i="1"/>
  <c r="J18" i="1"/>
  <c r="J22" i="1"/>
  <c r="J30" i="1"/>
  <c r="J34" i="1"/>
  <c r="J42" i="1"/>
  <c r="J50" i="1"/>
  <c r="J54" i="1"/>
  <c r="J62" i="1"/>
  <c r="J88" i="1"/>
  <c r="J123" i="1"/>
  <c r="J127" i="1"/>
  <c r="J131" i="1"/>
  <c r="J135" i="1"/>
  <c r="J142" i="1"/>
  <c r="J157" i="1"/>
  <c r="J161" i="1"/>
  <c r="J165" i="1"/>
  <c r="J169" i="1"/>
  <c r="J172" i="1"/>
  <c r="J284" i="1"/>
  <c r="J288" i="1"/>
  <c r="J292" i="1"/>
  <c r="J296" i="1"/>
  <c r="J304" i="1"/>
  <c r="J312" i="1"/>
  <c r="J320" i="1"/>
  <c r="J328" i="1"/>
  <c r="J332" i="1"/>
  <c r="J336" i="1"/>
  <c r="J340" i="1"/>
  <c r="J348" i="1"/>
  <c r="J352" i="1"/>
  <c r="J356" i="1"/>
  <c r="J364" i="1"/>
  <c r="J368" i="1"/>
  <c r="J372" i="1"/>
  <c r="J380" i="1"/>
  <c r="J384" i="1"/>
  <c r="J392" i="1"/>
  <c r="J400" i="1"/>
  <c r="J408" i="1"/>
  <c r="J412" i="1"/>
  <c r="J421" i="1"/>
  <c r="J425" i="1"/>
  <c r="J429" i="1"/>
  <c r="J437" i="1"/>
  <c r="J441" i="1"/>
  <c r="J445" i="1"/>
  <c r="J449" i="1"/>
  <c r="J19" i="1"/>
  <c r="J23" i="1"/>
  <c r="J31" i="1"/>
  <c r="J39" i="1"/>
  <c r="J43" i="1"/>
  <c r="J51" i="1"/>
  <c r="J55" i="1"/>
  <c r="J67" i="1"/>
  <c r="J70" i="1"/>
  <c r="J89" i="1"/>
  <c r="J124" i="1"/>
  <c r="J128" i="1"/>
  <c r="J132" i="1"/>
  <c r="J147" i="1"/>
  <c r="J158" i="1"/>
  <c r="J162" i="1"/>
  <c r="J166" i="1"/>
  <c r="J173" i="1"/>
  <c r="J277" i="1"/>
  <c r="J285" i="1"/>
  <c r="J289" i="1"/>
  <c r="J293" i="1"/>
  <c r="J301" i="1"/>
  <c r="J309" i="1"/>
  <c r="J313" i="1"/>
  <c r="J321" i="1"/>
  <c r="J329" i="1"/>
  <c r="J333" i="1"/>
  <c r="J337" i="1"/>
  <c r="J341" i="1"/>
  <c r="J349" i="1"/>
  <c r="J353" i="1"/>
  <c r="J357" i="1"/>
  <c r="J365" i="1"/>
  <c r="J369" i="1"/>
  <c r="J373" i="1"/>
  <c r="J381" i="1"/>
  <c r="J385" i="1"/>
  <c r="J397" i="1"/>
  <c r="J401" i="1"/>
  <c r="J409" i="1"/>
  <c r="J413" i="1"/>
  <c r="J422" i="1"/>
  <c r="J426" i="1"/>
  <c r="J430" i="1"/>
  <c r="J438" i="1"/>
  <c r="J442" i="1"/>
  <c r="J446" i="1"/>
  <c r="J450" i="1"/>
  <c r="J12" i="1"/>
  <c r="J20" i="1"/>
  <c r="J28" i="1"/>
  <c r="J32" i="1"/>
  <c r="J40" i="1"/>
  <c r="J48" i="1"/>
  <c r="J52" i="1"/>
  <c r="J56" i="1"/>
  <c r="J71" i="1"/>
  <c r="J82" i="1"/>
  <c r="J125" i="1"/>
  <c r="J129" i="1"/>
  <c r="J133" i="1"/>
  <c r="J148" i="1"/>
  <c r="J151" i="1"/>
  <c r="J159" i="1"/>
  <c r="J163" i="1"/>
  <c r="J167" i="1"/>
  <c r="J282" i="1"/>
  <c r="J286" i="1"/>
  <c r="J290" i="1"/>
  <c r="J294" i="1"/>
  <c r="J302" i="1"/>
  <c r="J310" i="1"/>
  <c r="J314" i="1"/>
  <c r="J322" i="1"/>
  <c r="J330" i="1"/>
  <c r="J334" i="1"/>
  <c r="J338" i="1"/>
  <c r="J346" i="1"/>
  <c r="J350" i="1"/>
  <c r="J354" i="1"/>
  <c r="J358" i="1"/>
  <c r="J366" i="1"/>
  <c r="J370" i="1"/>
  <c r="J374" i="1"/>
  <c r="J382" i="1"/>
  <c r="J386" i="1"/>
  <c r="J398" i="1"/>
  <c r="J402" i="1"/>
  <c r="J410" i="1"/>
  <c r="J414" i="1"/>
  <c r="J423" i="1"/>
  <c r="J427" i="1"/>
  <c r="J431" i="1"/>
  <c r="J439" i="1"/>
  <c r="J443" i="1"/>
  <c r="J447" i="1"/>
  <c r="J451" i="1"/>
  <c r="J13" i="1"/>
  <c r="J21" i="1"/>
  <c r="J29" i="1"/>
  <c r="J33" i="1"/>
  <c r="J41" i="1"/>
  <c r="J49" i="1"/>
  <c r="J53" i="1"/>
  <c r="J61" i="1"/>
  <c r="J87" i="1"/>
  <c r="J118" i="1"/>
  <c r="J126" i="1"/>
  <c r="J130" i="1"/>
  <c r="J134" i="1"/>
  <c r="J156" i="1"/>
  <c r="J160" i="1"/>
  <c r="J164" i="1"/>
  <c r="J168" i="1"/>
  <c r="J283" i="1"/>
  <c r="J287" i="1"/>
  <c r="J291" i="1"/>
  <c r="J295" i="1"/>
  <c r="J303" i="1"/>
  <c r="J311" i="1"/>
  <c r="J315" i="1"/>
  <c r="J323" i="1"/>
  <c r="J331" i="1"/>
  <c r="J335" i="1"/>
  <c r="J339" i="1"/>
  <c r="J347" i="1"/>
  <c r="J351" i="1"/>
  <c r="J355" i="1"/>
  <c r="J359" i="1"/>
  <c r="J367" i="1"/>
  <c r="J371" i="1"/>
  <c r="J375" i="1"/>
  <c r="J383" i="1"/>
  <c r="J387" i="1"/>
  <c r="J399" i="1"/>
  <c r="J403" i="1"/>
  <c r="J411" i="1"/>
  <c r="J420" i="1"/>
  <c r="J424" i="1"/>
  <c r="J428" i="1"/>
  <c r="J432" i="1"/>
  <c r="J440" i="1"/>
  <c r="J444" i="1"/>
  <c r="J448" i="1"/>
  <c r="J176" i="1" l="1"/>
  <c r="J416" i="1"/>
  <c r="E67" i="1"/>
  <c r="C255" i="1" l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6" i="1"/>
  <c r="C414" i="1"/>
  <c r="C413" i="1"/>
  <c r="C412" i="1"/>
  <c r="C411" i="1"/>
  <c r="C410" i="1"/>
  <c r="C409" i="1"/>
  <c r="C408" i="1"/>
  <c r="C404" i="1"/>
  <c r="C403" i="1"/>
  <c r="C402" i="1"/>
  <c r="C401" i="1"/>
  <c r="C400" i="1"/>
  <c r="C399" i="1"/>
  <c r="C398" i="1"/>
  <c r="C397" i="1"/>
  <c r="C393" i="1"/>
  <c r="C392" i="1"/>
  <c r="C388" i="1"/>
  <c r="C387" i="1"/>
  <c r="C386" i="1"/>
  <c r="C385" i="1"/>
  <c r="C384" i="1"/>
  <c r="C383" i="1"/>
  <c r="C382" i="1"/>
  <c r="C381" i="1"/>
  <c r="C380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4" i="1"/>
  <c r="C323" i="1"/>
  <c r="C322" i="1"/>
  <c r="C321" i="1"/>
  <c r="C320" i="1"/>
  <c r="C316" i="1"/>
  <c r="C315" i="1"/>
  <c r="C314" i="1"/>
  <c r="C313" i="1"/>
  <c r="C312" i="1"/>
  <c r="C311" i="1"/>
  <c r="C310" i="1"/>
  <c r="C309" i="1"/>
  <c r="C305" i="1"/>
  <c r="C304" i="1"/>
  <c r="C303" i="1"/>
  <c r="C302" i="1"/>
  <c r="C301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78" i="1"/>
  <c r="C277" i="1"/>
  <c r="C276" i="1"/>
  <c r="C275" i="1"/>
  <c r="C271" i="1"/>
  <c r="C270" i="1"/>
  <c r="C269" i="1"/>
  <c r="C268" i="1"/>
  <c r="C267" i="1"/>
  <c r="C266" i="1"/>
  <c r="C265" i="1"/>
  <c r="C261" i="1"/>
  <c r="C260" i="1"/>
  <c r="C259" i="1"/>
  <c r="C258" i="1"/>
  <c r="C257" i="1"/>
  <c r="C256" i="1"/>
  <c r="C254" i="1"/>
  <c r="C253" i="1"/>
  <c r="C249" i="1"/>
  <c r="C248" i="1"/>
  <c r="C247" i="1"/>
  <c r="C246" i="1"/>
  <c r="C245" i="1"/>
  <c r="C244" i="1"/>
  <c r="C243" i="1"/>
  <c r="C242" i="1"/>
  <c r="C238" i="1"/>
  <c r="C237" i="1"/>
  <c r="C236" i="1"/>
  <c r="C235" i="1"/>
  <c r="C234" i="1"/>
  <c r="C233" i="1"/>
  <c r="C232" i="1"/>
  <c r="C231" i="1"/>
  <c r="C230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09" i="1"/>
  <c r="C208" i="1"/>
  <c r="C207" i="1"/>
  <c r="C206" i="1"/>
  <c r="C205" i="1"/>
  <c r="C204" i="1"/>
  <c r="C203" i="1"/>
  <c r="C202" i="1"/>
  <c r="C201" i="1"/>
  <c r="C200" i="1"/>
  <c r="C199" i="1"/>
  <c r="C195" i="1"/>
  <c r="C194" i="1"/>
  <c r="C193" i="1"/>
  <c r="C192" i="1"/>
  <c r="C191" i="1"/>
  <c r="C190" i="1"/>
  <c r="C189" i="1"/>
  <c r="C185" i="1"/>
  <c r="C184" i="1"/>
  <c r="C183" i="1"/>
  <c r="C182" i="1"/>
  <c r="C181" i="1"/>
  <c r="C180" i="1"/>
  <c r="C176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2" i="1"/>
  <c r="C151" i="1"/>
  <c r="C150" i="1"/>
  <c r="C149" i="1"/>
  <c r="C148" i="1"/>
  <c r="C147" i="1"/>
  <c r="C143" i="1"/>
  <c r="C142" i="1"/>
  <c r="C141" i="1"/>
  <c r="C140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19" i="1"/>
  <c r="C118" i="1"/>
  <c r="C117" i="1"/>
  <c r="C116" i="1"/>
  <c r="C115" i="1"/>
  <c r="C114" i="1"/>
  <c r="C113" i="1"/>
  <c r="C112" i="1"/>
  <c r="C111" i="1"/>
  <c r="C110" i="1"/>
  <c r="C109" i="1"/>
  <c r="C105" i="1"/>
  <c r="C104" i="1"/>
  <c r="C100" i="1"/>
  <c r="C99" i="1"/>
  <c r="C98" i="1"/>
  <c r="C97" i="1"/>
  <c r="C96" i="1"/>
  <c r="C92" i="1"/>
  <c r="C91" i="1"/>
  <c r="C90" i="1"/>
  <c r="C89" i="1"/>
  <c r="C88" i="1"/>
  <c r="C87" i="1"/>
  <c r="C83" i="1"/>
  <c r="C82" i="1"/>
  <c r="C81" i="1"/>
  <c r="C80" i="1"/>
  <c r="C79" i="1"/>
  <c r="C78" i="1"/>
  <c r="C77" i="1"/>
  <c r="C73" i="1"/>
  <c r="C72" i="1"/>
  <c r="C71" i="1"/>
  <c r="C70" i="1"/>
  <c r="C69" i="1"/>
  <c r="C68" i="1"/>
  <c r="C67" i="1"/>
  <c r="C63" i="1"/>
  <c r="C62" i="1"/>
  <c r="C61" i="1"/>
  <c r="C57" i="1"/>
  <c r="C56" i="1"/>
  <c r="C55" i="1"/>
  <c r="C54" i="1"/>
  <c r="C53" i="1"/>
  <c r="C52" i="1"/>
  <c r="C51" i="1"/>
  <c r="C50" i="1"/>
  <c r="C49" i="1"/>
  <c r="C48" i="1"/>
  <c r="C44" i="1"/>
  <c r="C43" i="1"/>
  <c r="C42" i="1"/>
  <c r="C41" i="1"/>
  <c r="C40" i="1"/>
  <c r="C39" i="1"/>
  <c r="C35" i="1"/>
  <c r="C34" i="1"/>
  <c r="C33" i="1"/>
  <c r="C32" i="1"/>
  <c r="C31" i="1"/>
  <c r="C30" i="1"/>
  <c r="C29" i="1"/>
  <c r="C28" i="1"/>
  <c r="C24" i="1"/>
  <c r="C23" i="1"/>
  <c r="C22" i="1"/>
  <c r="C21" i="1"/>
  <c r="C20" i="1"/>
  <c r="C19" i="1"/>
  <c r="C18" i="1"/>
  <c r="C14" i="1"/>
  <c r="C13" i="1"/>
  <c r="C12" i="1"/>
  <c r="C11" i="1"/>
  <c r="C10" i="1"/>
  <c r="C9" i="1"/>
  <c r="C8" i="1"/>
  <c r="C5" i="1"/>
  <c r="C6" i="1"/>
  <c r="C7" i="1"/>
  <c r="E445" i="1"/>
  <c r="E20" i="1" l="1"/>
  <c r="E32" i="1"/>
  <c r="E48" i="1"/>
  <c r="E56" i="1"/>
  <c r="E72" i="1"/>
  <c r="E104" i="1"/>
  <c r="E116" i="1"/>
  <c r="E128" i="1"/>
  <c r="E140" i="1"/>
  <c r="E156" i="1"/>
  <c r="E164" i="1"/>
  <c r="E172" i="1"/>
  <c r="E189" i="1"/>
  <c r="E201" i="1"/>
  <c r="E213" i="1"/>
  <c r="E221" i="1"/>
  <c r="E233" i="1"/>
  <c r="E245" i="1"/>
  <c r="E257" i="1"/>
  <c r="E269" i="1"/>
  <c r="E285" i="1"/>
  <c r="E293" i="1"/>
  <c r="E309" i="1"/>
  <c r="E321" i="1"/>
  <c r="E333" i="1"/>
  <c r="E341" i="1"/>
  <c r="E353" i="1"/>
  <c r="E365" i="1"/>
  <c r="E373" i="1"/>
  <c r="E385" i="1"/>
  <c r="E401" i="1"/>
  <c r="E413" i="1"/>
  <c r="E426" i="1"/>
  <c r="E438" i="1"/>
  <c r="E446" i="1"/>
  <c r="E5" i="1"/>
  <c r="E21" i="1"/>
  <c r="E33" i="1"/>
  <c r="E49" i="1"/>
  <c r="E61" i="1"/>
  <c r="E77" i="1"/>
  <c r="E89" i="1"/>
  <c r="E109" i="1"/>
  <c r="E117" i="1"/>
  <c r="E129" i="1"/>
  <c r="E141" i="1"/>
  <c r="E157" i="1"/>
  <c r="E165" i="1"/>
  <c r="E173" i="1"/>
  <c r="E190" i="1"/>
  <c r="E202" i="1"/>
  <c r="E214" i="1"/>
  <c r="E222" i="1"/>
  <c r="E234" i="1"/>
  <c r="E246" i="1"/>
  <c r="E258" i="1"/>
  <c r="E270" i="1"/>
  <c r="E286" i="1"/>
  <c r="E294" i="1"/>
  <c r="E310" i="1"/>
  <c r="E322" i="1"/>
  <c r="E334" i="1"/>
  <c r="E346" i="1"/>
  <c r="E354" i="1"/>
  <c r="E366" i="1"/>
  <c r="E374" i="1"/>
  <c r="E386" i="1"/>
  <c r="E402" i="1"/>
  <c r="E414" i="1"/>
  <c r="E427" i="1"/>
  <c r="E439" i="1"/>
  <c r="E447" i="1"/>
  <c r="E6" i="1"/>
  <c r="E22" i="1"/>
  <c r="E34" i="1"/>
  <c r="E50" i="1"/>
  <c r="E62" i="1"/>
  <c r="E78" i="1"/>
  <c r="E90" i="1"/>
  <c r="E110" i="1"/>
  <c r="E118" i="1"/>
  <c r="E130" i="1"/>
  <c r="E142" i="1"/>
  <c r="E158" i="1"/>
  <c r="E166" i="1"/>
  <c r="E174" i="1"/>
  <c r="E191" i="1"/>
  <c r="E203" i="1"/>
  <c r="E215" i="1"/>
  <c r="E223" i="1"/>
  <c r="E235" i="1"/>
  <c r="E247" i="1"/>
  <c r="E259" i="1"/>
  <c r="E275" i="1"/>
  <c r="E287" i="1"/>
  <c r="E295" i="1"/>
  <c r="E311" i="1"/>
  <c r="E323" i="1"/>
  <c r="E335" i="1"/>
  <c r="E347" i="1"/>
  <c r="E355" i="1"/>
  <c r="E367" i="1"/>
  <c r="E375" i="1"/>
  <c r="E387" i="1"/>
  <c r="E403" i="1"/>
  <c r="E420" i="1"/>
  <c r="E428" i="1"/>
  <c r="E440" i="1"/>
  <c r="E448" i="1"/>
  <c r="E7" i="1"/>
  <c r="E23" i="1"/>
  <c r="E39" i="1"/>
  <c r="E51" i="1"/>
  <c r="E79" i="1"/>
  <c r="E91" i="1"/>
  <c r="E111" i="1"/>
  <c r="E123" i="1"/>
  <c r="E131" i="1"/>
  <c r="E147" i="1"/>
  <c r="E159" i="1"/>
  <c r="E167" i="1"/>
  <c r="E180" i="1"/>
  <c r="E192" i="1"/>
  <c r="E204" i="1"/>
  <c r="E216" i="1"/>
  <c r="E224" i="1"/>
  <c r="E236" i="1"/>
  <c r="E248" i="1"/>
  <c r="E260" i="1"/>
  <c r="E276" i="1"/>
  <c r="E288" i="1"/>
  <c r="E296" i="1"/>
  <c r="E312" i="1"/>
  <c r="E328" i="1"/>
  <c r="E336" i="1"/>
  <c r="E348" i="1"/>
  <c r="E356" i="1"/>
  <c r="E368" i="1"/>
  <c r="E380" i="1"/>
  <c r="E392" i="1"/>
  <c r="E408" i="1"/>
  <c r="E421" i="1"/>
  <c r="E429" i="1"/>
  <c r="E441" i="1"/>
  <c r="E449" i="1"/>
  <c r="E12" i="1"/>
  <c r="E28" i="1"/>
  <c r="E40" i="1"/>
  <c r="E52" i="1"/>
  <c r="E68" i="1"/>
  <c r="E80" i="1"/>
  <c r="E96" i="1"/>
  <c r="E112" i="1"/>
  <c r="E124" i="1"/>
  <c r="E132" i="1"/>
  <c r="E148" i="1"/>
  <c r="E160" i="1"/>
  <c r="E168" i="1"/>
  <c r="E181" i="1"/>
  <c r="E193" i="1"/>
  <c r="E205" i="1"/>
  <c r="E217" i="1"/>
  <c r="E225" i="1"/>
  <c r="E237" i="1"/>
  <c r="E253" i="1"/>
  <c r="E265" i="1"/>
  <c r="E277" i="1"/>
  <c r="E289" i="1"/>
  <c r="E301" i="1"/>
  <c r="E313" i="1"/>
  <c r="E329" i="1"/>
  <c r="E337" i="1"/>
  <c r="E349" i="1"/>
  <c r="E357" i="1"/>
  <c r="E369" i="1"/>
  <c r="E381" i="1"/>
  <c r="E397" i="1"/>
  <c r="E409" i="1"/>
  <c r="E422" i="1"/>
  <c r="E430" i="1"/>
  <c r="E442" i="1"/>
  <c r="E450" i="1"/>
  <c r="E13" i="1"/>
  <c r="E29" i="1"/>
  <c r="E41" i="1"/>
  <c r="E53" i="1"/>
  <c r="E69" i="1"/>
  <c r="E81" i="1"/>
  <c r="E97" i="1"/>
  <c r="E113" i="1"/>
  <c r="E125" i="1"/>
  <c r="E133" i="1"/>
  <c r="E149" i="1"/>
  <c r="E161" i="1"/>
  <c r="E169" i="1"/>
  <c r="E182" i="1"/>
  <c r="E194" i="1"/>
  <c r="E206" i="1"/>
  <c r="E218" i="1"/>
  <c r="E230" i="1"/>
  <c r="E242" i="1"/>
  <c r="E254" i="1"/>
  <c r="E266" i="1"/>
  <c r="E282" i="1"/>
  <c r="E290" i="1"/>
  <c r="E302" i="1"/>
  <c r="E314" i="1"/>
  <c r="E330" i="1"/>
  <c r="E338" i="1"/>
  <c r="E350" i="1"/>
  <c r="E358" i="1"/>
  <c r="E370" i="1"/>
  <c r="E382" i="1"/>
  <c r="E398" i="1"/>
  <c r="E410" i="1"/>
  <c r="E423" i="1"/>
  <c r="E431" i="1"/>
  <c r="E443" i="1"/>
  <c r="E451" i="1"/>
  <c r="E18" i="1"/>
  <c r="E30" i="1"/>
  <c r="E42" i="1"/>
  <c r="E54" i="1"/>
  <c r="E70" i="1"/>
  <c r="E82" i="1"/>
  <c r="E98" i="1"/>
  <c r="E114" i="1"/>
  <c r="E126" i="1"/>
  <c r="E134" i="1"/>
  <c r="E150" i="1"/>
  <c r="E162" i="1"/>
  <c r="E170" i="1"/>
  <c r="E183" i="1"/>
  <c r="E199" i="1"/>
  <c r="E207" i="1"/>
  <c r="E219" i="1"/>
  <c r="E231" i="1"/>
  <c r="E243" i="1"/>
  <c r="E255" i="1"/>
  <c r="E267" i="1"/>
  <c r="E283" i="1"/>
  <c r="E291" i="1"/>
  <c r="E303" i="1"/>
  <c r="E315" i="1"/>
  <c r="E331" i="1"/>
  <c r="E339" i="1"/>
  <c r="E351" i="1"/>
  <c r="E359" i="1"/>
  <c r="E371" i="1"/>
  <c r="E383" i="1"/>
  <c r="E399" i="1"/>
  <c r="E411" i="1"/>
  <c r="E424" i="1"/>
  <c r="E432" i="1"/>
  <c r="E444" i="1"/>
  <c r="E19" i="1"/>
  <c r="E31" i="1"/>
  <c r="E43" i="1"/>
  <c r="E55" i="1"/>
  <c r="E71" i="1"/>
  <c r="E87" i="1"/>
  <c r="E99" i="1"/>
  <c r="E115" i="1"/>
  <c r="E127" i="1"/>
  <c r="E135" i="1"/>
  <c r="E151" i="1"/>
  <c r="E163" i="1"/>
  <c r="E171" i="1"/>
  <c r="E184" i="1"/>
  <c r="E200" i="1"/>
  <c r="E208" i="1"/>
  <c r="E220" i="1"/>
  <c r="E232" i="1"/>
  <c r="E244" i="1"/>
  <c r="E256" i="1"/>
  <c r="E268" i="1"/>
  <c r="E284" i="1"/>
  <c r="E292" i="1"/>
  <c r="E304" i="1"/>
  <c r="E320" i="1"/>
  <c r="E332" i="1"/>
  <c r="E340" i="1"/>
  <c r="E352" i="1"/>
  <c r="E364" i="1"/>
  <c r="E372" i="1"/>
  <c r="E384" i="1"/>
  <c r="E400" i="1"/>
  <c r="E412" i="1"/>
  <c r="E425" i="1"/>
  <c r="E437" i="1"/>
  <c r="E176" i="1" l="1"/>
  <c r="E416" i="1"/>
  <c r="E35" i="1"/>
  <c r="D3" i="1"/>
  <c r="H3" i="1"/>
  <c r="D4" i="1"/>
  <c r="D5" i="1"/>
  <c r="D6" i="1"/>
  <c r="D7" i="1"/>
  <c r="D12" i="1"/>
  <c r="D13" i="1"/>
  <c r="D18" i="1"/>
  <c r="D19" i="1"/>
  <c r="D20" i="1"/>
  <c r="D21" i="1"/>
  <c r="D22" i="1"/>
  <c r="D23" i="1"/>
  <c r="D28" i="1"/>
  <c r="D29" i="1"/>
  <c r="D30" i="1"/>
  <c r="D31" i="1"/>
  <c r="D32" i="1"/>
  <c r="D33" i="1"/>
  <c r="D34" i="1"/>
  <c r="D39" i="1"/>
  <c r="D40" i="1"/>
  <c r="D41" i="1"/>
  <c r="D42" i="1"/>
  <c r="D43" i="1"/>
  <c r="D48" i="1"/>
  <c r="D49" i="1"/>
  <c r="D50" i="1"/>
  <c r="D51" i="1"/>
  <c r="D52" i="1"/>
  <c r="D53" i="1"/>
  <c r="D54" i="1"/>
  <c r="D55" i="1"/>
  <c r="D56" i="1"/>
  <c r="D61" i="1"/>
  <c r="D62" i="1"/>
  <c r="D67" i="1"/>
  <c r="D68" i="1"/>
  <c r="D69" i="1"/>
  <c r="D70" i="1"/>
  <c r="D71" i="1"/>
  <c r="D72" i="1"/>
  <c r="D77" i="1"/>
  <c r="D78" i="1"/>
  <c r="D79" i="1"/>
  <c r="D80" i="1"/>
  <c r="D81" i="1"/>
  <c r="D82" i="1"/>
  <c r="D87" i="1"/>
  <c r="D88" i="1"/>
  <c r="D89" i="1"/>
  <c r="D90" i="1"/>
  <c r="D91" i="1"/>
  <c r="D96" i="1"/>
  <c r="D97" i="1"/>
  <c r="D98" i="1"/>
  <c r="D99" i="1"/>
  <c r="D104" i="1"/>
  <c r="D105" i="1" s="1"/>
  <c r="D106" i="1" s="1"/>
  <c r="H105" i="1"/>
  <c r="D109" i="1"/>
  <c r="D110" i="1"/>
  <c r="D111" i="1"/>
  <c r="D112" i="1"/>
  <c r="D113" i="1"/>
  <c r="D114" i="1"/>
  <c r="D115" i="1"/>
  <c r="D116" i="1"/>
  <c r="D117" i="1"/>
  <c r="D118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40" i="1"/>
  <c r="D141" i="1"/>
  <c r="D142" i="1"/>
  <c r="D147" i="1"/>
  <c r="D148" i="1"/>
  <c r="D149" i="1"/>
  <c r="D150" i="1"/>
  <c r="D151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80" i="1"/>
  <c r="D181" i="1"/>
  <c r="D182" i="1"/>
  <c r="D183" i="1"/>
  <c r="D184" i="1"/>
  <c r="D189" i="1"/>
  <c r="D190" i="1"/>
  <c r="D191" i="1"/>
  <c r="D192" i="1"/>
  <c r="D193" i="1"/>
  <c r="D194" i="1"/>
  <c r="D199" i="1"/>
  <c r="D200" i="1"/>
  <c r="D201" i="1"/>
  <c r="D202" i="1"/>
  <c r="D203" i="1"/>
  <c r="D204" i="1"/>
  <c r="D205" i="1"/>
  <c r="D206" i="1"/>
  <c r="D207" i="1"/>
  <c r="D208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30" i="1"/>
  <c r="D231" i="1"/>
  <c r="D232" i="1"/>
  <c r="D233" i="1"/>
  <c r="D234" i="1"/>
  <c r="D235" i="1"/>
  <c r="D236" i="1"/>
  <c r="D237" i="1"/>
  <c r="D242" i="1"/>
  <c r="D243" i="1"/>
  <c r="D244" i="1"/>
  <c r="D245" i="1"/>
  <c r="D246" i="1"/>
  <c r="D247" i="1"/>
  <c r="D248" i="1"/>
  <c r="D253" i="1"/>
  <c r="D254" i="1"/>
  <c r="D255" i="1"/>
  <c r="D256" i="1"/>
  <c r="D257" i="1"/>
  <c r="D258" i="1"/>
  <c r="D259" i="1"/>
  <c r="D260" i="1"/>
  <c r="D265" i="1"/>
  <c r="D266" i="1"/>
  <c r="D267" i="1"/>
  <c r="D268" i="1"/>
  <c r="D269" i="1"/>
  <c r="D270" i="1"/>
  <c r="D275" i="1"/>
  <c r="D276" i="1"/>
  <c r="D277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301" i="1"/>
  <c r="D302" i="1"/>
  <c r="D303" i="1"/>
  <c r="D304" i="1"/>
  <c r="D309" i="1"/>
  <c r="D310" i="1"/>
  <c r="D311" i="1"/>
  <c r="D312" i="1"/>
  <c r="D313" i="1"/>
  <c r="D314" i="1"/>
  <c r="D315" i="1"/>
  <c r="D320" i="1"/>
  <c r="D321" i="1"/>
  <c r="D322" i="1"/>
  <c r="D323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M404" i="1"/>
  <c r="I452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08" i="1"/>
  <c r="D409" i="1"/>
  <c r="D410" i="1"/>
  <c r="D411" i="1"/>
  <c r="D412" i="1"/>
  <c r="D413" i="1"/>
  <c r="D414" i="1"/>
  <c r="D397" i="1"/>
  <c r="D398" i="1"/>
  <c r="F398" i="1" s="1"/>
  <c r="D399" i="1"/>
  <c r="D400" i="1"/>
  <c r="D401" i="1"/>
  <c r="D402" i="1"/>
  <c r="D403" i="1"/>
  <c r="D392" i="1"/>
  <c r="D380" i="1"/>
  <c r="D381" i="1"/>
  <c r="D382" i="1"/>
  <c r="D383" i="1"/>
  <c r="D384" i="1"/>
  <c r="D385" i="1"/>
  <c r="D386" i="1"/>
  <c r="D387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59" i="1"/>
  <c r="D358" i="1"/>
  <c r="D357" i="1"/>
  <c r="D356" i="1"/>
  <c r="D352" i="1"/>
  <c r="D351" i="1"/>
  <c r="D350" i="1"/>
  <c r="D349" i="1"/>
  <c r="D348" i="1"/>
  <c r="D355" i="1"/>
  <c r="D354" i="1"/>
  <c r="D353" i="1"/>
  <c r="D347" i="1"/>
  <c r="D346" i="1"/>
  <c r="D107" i="1" l="1"/>
  <c r="D108" i="1" s="1"/>
  <c r="B13" i="8" s="1"/>
  <c r="H106" i="1"/>
  <c r="D93" i="1"/>
  <c r="D94" i="1" s="1"/>
  <c r="D95" i="1" s="1"/>
  <c r="F412" i="1"/>
  <c r="F432" i="1"/>
  <c r="F424" i="1"/>
  <c r="F431" i="1"/>
  <c r="F445" i="1"/>
  <c r="F351" i="1"/>
  <c r="F375" i="1"/>
  <c r="F368" i="1"/>
  <c r="F365" i="1"/>
  <c r="F387" i="1"/>
  <c r="F350" i="1"/>
  <c r="F358" i="1"/>
  <c r="F352" i="1"/>
  <c r="I360" i="1"/>
  <c r="F371" i="1"/>
  <c r="F382" i="1"/>
  <c r="F401" i="1"/>
  <c r="F411" i="1"/>
  <c r="F450" i="1"/>
  <c r="M452" i="1"/>
  <c r="J452" i="1"/>
  <c r="H452" i="1" s="1"/>
  <c r="H453" i="1" s="1"/>
  <c r="F451" i="1"/>
  <c r="E404" i="1"/>
  <c r="F410" i="1"/>
  <c r="F426" i="1"/>
  <c r="F446" i="1"/>
  <c r="N388" i="1"/>
  <c r="N376" i="1"/>
  <c r="F427" i="1"/>
  <c r="F443" i="1"/>
  <c r="F359" i="1"/>
  <c r="F430" i="1"/>
  <c r="F422" i="1"/>
  <c r="F442" i="1"/>
  <c r="F425" i="1"/>
  <c r="F354" i="1"/>
  <c r="I388" i="1"/>
  <c r="F347" i="1"/>
  <c r="F355" i="1"/>
  <c r="F386" i="1"/>
  <c r="F400" i="1"/>
  <c r="F413" i="1"/>
  <c r="F429" i="1"/>
  <c r="F438" i="1"/>
  <c r="F225" i="1"/>
  <c r="F421" i="1"/>
  <c r="F370" i="1"/>
  <c r="F348" i="1"/>
  <c r="F356" i="1"/>
  <c r="F373" i="1"/>
  <c r="I376" i="1"/>
  <c r="E388" i="1"/>
  <c r="F403" i="1"/>
  <c r="F409" i="1"/>
  <c r="F447" i="1"/>
  <c r="F353" i="1"/>
  <c r="E376" i="1"/>
  <c r="F381" i="1"/>
  <c r="F374" i="1"/>
  <c r="F367" i="1"/>
  <c r="F384" i="1"/>
  <c r="F349" i="1"/>
  <c r="F357" i="1"/>
  <c r="F372" i="1"/>
  <c r="F369" i="1"/>
  <c r="F366" i="1"/>
  <c r="F383" i="1"/>
  <c r="E393" i="1"/>
  <c r="F402" i="1"/>
  <c r="F399" i="1"/>
  <c r="I404" i="1"/>
  <c r="F408" i="1"/>
  <c r="E433" i="1"/>
  <c r="I433" i="1"/>
  <c r="F448" i="1"/>
  <c r="F444" i="1"/>
  <c r="N404" i="1"/>
  <c r="L404" i="1" s="1"/>
  <c r="F428" i="1"/>
  <c r="F385" i="1"/>
  <c r="F439" i="1"/>
  <c r="E452" i="1"/>
  <c r="F440" i="1"/>
  <c r="F341" i="1"/>
  <c r="F337" i="1"/>
  <c r="F331" i="1"/>
  <c r="E342" i="1"/>
  <c r="F311" i="1"/>
  <c r="F236" i="1"/>
  <c r="F334" i="1"/>
  <c r="E209" i="1"/>
  <c r="F339" i="1"/>
  <c r="F414" i="1"/>
  <c r="F423" i="1"/>
  <c r="F449" i="1"/>
  <c r="F441" i="1"/>
  <c r="F313" i="1"/>
  <c r="F304" i="1"/>
  <c r="F323" i="1"/>
  <c r="F310" i="1"/>
  <c r="M271" i="1"/>
  <c r="F330" i="1"/>
  <c r="F295" i="1"/>
  <c r="M195" i="1"/>
  <c r="F336" i="1"/>
  <c r="F333" i="1"/>
  <c r="F321" i="1"/>
  <c r="F292" i="1"/>
  <c r="F267" i="1"/>
  <c r="F202" i="1"/>
  <c r="F340" i="1"/>
  <c r="F338" i="1"/>
  <c r="I342" i="1"/>
  <c r="F332" i="1"/>
  <c r="F329" i="1"/>
  <c r="F315" i="1"/>
  <c r="E305" i="1"/>
  <c r="F293" i="1"/>
  <c r="F246" i="1"/>
  <c r="E8" i="1"/>
  <c r="J7" i="1"/>
  <c r="I14" i="1"/>
  <c r="F30" i="1"/>
  <c r="F31" i="1"/>
  <c r="F54" i="1"/>
  <c r="M83" i="1"/>
  <c r="F82" i="1"/>
  <c r="E92" i="1"/>
  <c r="F89" i="1"/>
  <c r="F90" i="1"/>
  <c r="I100" i="1"/>
  <c r="I8" i="1"/>
  <c r="J4" i="1"/>
  <c r="M44" i="1"/>
  <c r="E57" i="1"/>
  <c r="F49" i="1"/>
  <c r="M73" i="1"/>
  <c r="F72" i="1"/>
  <c r="E83" i="1"/>
  <c r="M100" i="1"/>
  <c r="I105" i="1"/>
  <c r="E119" i="1"/>
  <c r="F19" i="1"/>
  <c r="I35" i="1"/>
  <c r="F42" i="1"/>
  <c r="F43" i="1"/>
  <c r="M63" i="1"/>
  <c r="F70" i="1"/>
  <c r="F99" i="1"/>
  <c r="M8" i="1"/>
  <c r="F13" i="1"/>
  <c r="F40" i="1"/>
  <c r="F68" i="1"/>
  <c r="M92" i="1"/>
  <c r="F4" i="1"/>
  <c r="F5" i="1"/>
  <c r="I24" i="1"/>
  <c r="F32" i="1"/>
  <c r="F56" i="1"/>
  <c r="E63" i="1"/>
  <c r="J5" i="1"/>
  <c r="F7" i="1"/>
  <c r="M14" i="1"/>
  <c r="F51" i="1"/>
  <c r="I92" i="1"/>
  <c r="E136" i="1"/>
  <c r="M143" i="1"/>
  <c r="F62" i="1"/>
  <c r="F98" i="1"/>
  <c r="I119" i="1"/>
  <c r="F112" i="1"/>
  <c r="F116" i="1"/>
  <c r="E143" i="1"/>
  <c r="E152" i="1"/>
  <c r="M152" i="1"/>
  <c r="F157" i="1"/>
  <c r="F159" i="1"/>
  <c r="F161" i="1"/>
  <c r="F163" i="1"/>
  <c r="F165" i="1"/>
  <c r="F167" i="1"/>
  <c r="F169" i="1"/>
  <c r="F53" i="1"/>
  <c r="F97" i="1"/>
  <c r="F127" i="1"/>
  <c r="F6" i="1"/>
  <c r="E44" i="1"/>
  <c r="F79" i="1"/>
  <c r="F88" i="1"/>
  <c r="F117" i="1"/>
  <c r="F141" i="1"/>
  <c r="J6" i="1"/>
  <c r="F23" i="1"/>
  <c r="F81" i="1"/>
  <c r="F125" i="1"/>
  <c r="F148" i="1"/>
  <c r="F158" i="1"/>
  <c r="F50" i="1"/>
  <c r="M105" i="1"/>
  <c r="F114" i="1"/>
  <c r="F135" i="1"/>
  <c r="E185" i="1"/>
  <c r="I57" i="1"/>
  <c r="F110" i="1"/>
  <c r="I143" i="1"/>
  <c r="F34" i="1"/>
  <c r="F80" i="1"/>
  <c r="F78" i="1"/>
  <c r="F118" i="1"/>
  <c r="I136" i="1"/>
  <c r="F170" i="1"/>
  <c r="I185" i="1"/>
  <c r="F183" i="1"/>
  <c r="F166" i="1"/>
  <c r="E73" i="1"/>
  <c r="F181" i="1"/>
  <c r="F182" i="1"/>
  <c r="E195" i="1"/>
  <c r="E226" i="1"/>
  <c r="E238" i="1"/>
  <c r="F233" i="1"/>
  <c r="I249" i="1"/>
  <c r="F254" i="1"/>
  <c r="F257" i="1"/>
  <c r="E297" i="1"/>
  <c r="F285" i="1"/>
  <c r="F131" i="1"/>
  <c r="F200" i="1"/>
  <c r="F203" i="1"/>
  <c r="F220" i="1"/>
  <c r="F52" i="1"/>
  <c r="E105" i="1"/>
  <c r="F173" i="1"/>
  <c r="F190" i="1"/>
  <c r="F193" i="1"/>
  <c r="F214" i="1"/>
  <c r="F217" i="1"/>
  <c r="F234" i="1"/>
  <c r="F258" i="1"/>
  <c r="E271" i="1"/>
  <c r="F289" i="1"/>
  <c r="F29" i="1"/>
  <c r="M136" i="1"/>
  <c r="F171" i="1"/>
  <c r="F172" i="1"/>
  <c r="F204" i="1"/>
  <c r="F207" i="1"/>
  <c r="I226" i="1"/>
  <c r="F224" i="1"/>
  <c r="M249" i="1"/>
  <c r="F248" i="1"/>
  <c r="F255" i="1"/>
  <c r="F115" i="1"/>
  <c r="F194" i="1"/>
  <c r="F201" i="1"/>
  <c r="F218" i="1"/>
  <c r="I238" i="1"/>
  <c r="E249" i="1"/>
  <c r="F245" i="1"/>
  <c r="F266" i="1"/>
  <c r="F269" i="1"/>
  <c r="I278" i="1"/>
  <c r="I297" i="1"/>
  <c r="F290" i="1"/>
  <c r="F142" i="1"/>
  <c r="F191" i="1"/>
  <c r="F208" i="1"/>
  <c r="F215" i="1"/>
  <c r="F232" i="1"/>
  <c r="F235" i="1"/>
  <c r="M261" i="1"/>
  <c r="F256" i="1"/>
  <c r="F259" i="1"/>
  <c r="F284" i="1"/>
  <c r="M185" i="1"/>
  <c r="E278" i="1"/>
  <c r="F287" i="1"/>
  <c r="F288" i="1"/>
  <c r="M305" i="1"/>
  <c r="F132" i="1"/>
  <c r="E261" i="1"/>
  <c r="F270" i="1"/>
  <c r="M297" i="1"/>
  <c r="F294" i="1"/>
  <c r="F164" i="1"/>
  <c r="F291" i="1"/>
  <c r="M316" i="1"/>
  <c r="F162" i="1"/>
  <c r="F216" i="1"/>
  <c r="F222" i="1"/>
  <c r="F302" i="1"/>
  <c r="E316" i="1"/>
  <c r="F312" i="1"/>
  <c r="F314" i="1"/>
  <c r="E324" i="1"/>
  <c r="M324" i="1"/>
  <c r="F322" i="1"/>
  <c r="F168" i="1"/>
  <c r="F205" i="1"/>
  <c r="F260" i="1"/>
  <c r="M226" i="1"/>
  <c r="F247" i="1"/>
  <c r="F268" i="1"/>
  <c r="F276" i="1"/>
  <c r="F277" i="1"/>
  <c r="F296" i="1"/>
  <c r="F303" i="1"/>
  <c r="I316" i="1"/>
  <c r="F335" i="1"/>
  <c r="F301" i="1"/>
  <c r="F286" i="1"/>
  <c r="I261" i="1"/>
  <c r="F244" i="1"/>
  <c r="F126" i="1"/>
  <c r="F231" i="1"/>
  <c r="F221" i="1"/>
  <c r="F123" i="1"/>
  <c r="F243" i="1"/>
  <c r="F184" i="1"/>
  <c r="F199" i="1"/>
  <c r="F192" i="1"/>
  <c r="F150" i="1"/>
  <c r="F283" i="1"/>
  <c r="F237" i="1"/>
  <c r="F219" i="1"/>
  <c r="F206" i="1"/>
  <c r="F223" i="1"/>
  <c r="F160" i="1"/>
  <c r="F130" i="1"/>
  <c r="F140" i="1"/>
  <c r="F180" i="1"/>
  <c r="F174" i="1"/>
  <c r="F111" i="1"/>
  <c r="F20" i="1"/>
  <c r="F149" i="1"/>
  <c r="J119" i="1"/>
  <c r="F133" i="1"/>
  <c r="F91" i="1"/>
  <c r="F151" i="1"/>
  <c r="F128" i="1"/>
  <c r="F113" i="1"/>
  <c r="F21" i="1"/>
  <c r="F129" i="1"/>
  <c r="F134" i="1"/>
  <c r="F124" i="1"/>
  <c r="F48" i="1"/>
  <c r="F33" i="1"/>
  <c r="F22" i="1"/>
  <c r="F55" i="1"/>
  <c r="F69" i="1"/>
  <c r="F41" i="1"/>
  <c r="F71" i="1"/>
  <c r="F416" i="1" l="1"/>
  <c r="D416" i="1" s="1"/>
  <c r="H454" i="1"/>
  <c r="H455" i="1" s="1"/>
  <c r="D40" i="8" s="1"/>
  <c r="L405" i="1"/>
  <c r="L406" i="1" s="1"/>
  <c r="L407" i="1" s="1"/>
  <c r="F37" i="8" s="1"/>
  <c r="H107" i="1"/>
  <c r="H108" i="1" s="1"/>
  <c r="B11" i="8"/>
  <c r="H119" i="1"/>
  <c r="H120" i="1" s="1"/>
  <c r="J278" i="1"/>
  <c r="H278" i="1" s="1"/>
  <c r="J57" i="1"/>
  <c r="H57" i="1" s="1"/>
  <c r="H58" i="1" s="1"/>
  <c r="M388" i="1"/>
  <c r="L388" i="1" s="1"/>
  <c r="M376" i="1"/>
  <c r="L376" i="1" s="1"/>
  <c r="L377" i="1" s="1"/>
  <c r="L378" i="1" s="1"/>
  <c r="L379" i="1" s="1"/>
  <c r="N14" i="1"/>
  <c r="L14" i="1" s="1"/>
  <c r="F143" i="1"/>
  <c r="D143" i="1" s="1"/>
  <c r="N185" i="1"/>
  <c r="L185" i="1" s="1"/>
  <c r="H176" i="1"/>
  <c r="H177" i="1" s="1"/>
  <c r="J100" i="1"/>
  <c r="H100" i="1" s="1"/>
  <c r="N271" i="1"/>
  <c r="L271" i="1" s="1"/>
  <c r="N92" i="1"/>
  <c r="L92" i="1" s="1"/>
  <c r="L93" i="1" s="1"/>
  <c r="L94" i="1" s="1"/>
  <c r="L95" i="1" s="1"/>
  <c r="F11" i="8" s="1"/>
  <c r="F305" i="1"/>
  <c r="D305" i="1" s="1"/>
  <c r="F185" i="1"/>
  <c r="D185" i="1" s="1"/>
  <c r="F209" i="1"/>
  <c r="D209" i="1" s="1"/>
  <c r="F136" i="1"/>
  <c r="D136" i="1" s="1"/>
  <c r="F57" i="1"/>
  <c r="D57" i="1" s="1"/>
  <c r="F109" i="1"/>
  <c r="F119" i="1" s="1"/>
  <c r="D119" i="1" s="1"/>
  <c r="N73" i="1"/>
  <c r="L73" i="1" s="1"/>
  <c r="N105" i="1"/>
  <c r="L105" i="1" s="1"/>
  <c r="L106" i="1" s="1"/>
  <c r="L107" i="1" s="1"/>
  <c r="L108" i="1" s="1"/>
  <c r="F13" i="8" s="1"/>
  <c r="F147" i="1"/>
  <c r="F152" i="1" s="1"/>
  <c r="D152" i="1" s="1"/>
  <c r="D153" i="1" s="1"/>
  <c r="F265" i="1"/>
  <c r="F271" i="1" s="1"/>
  <c r="D271" i="1" s="1"/>
  <c r="F420" i="1"/>
  <c r="F433" i="1" s="1"/>
  <c r="D433" i="1" s="1"/>
  <c r="N63" i="1"/>
  <c r="L63" i="1" s="1"/>
  <c r="F39" i="1"/>
  <c r="F44" i="1" s="1"/>
  <c r="D44" i="1" s="1"/>
  <c r="F61" i="1"/>
  <c r="F63" i="1" s="1"/>
  <c r="D63" i="1" s="1"/>
  <c r="F230" i="1"/>
  <c r="F238" i="1" s="1"/>
  <c r="D238" i="1" s="1"/>
  <c r="F328" i="1"/>
  <c r="F342" i="1" s="1"/>
  <c r="D342" i="1" s="1"/>
  <c r="J105" i="1"/>
  <c r="J376" i="1"/>
  <c r="H376" i="1" s="1"/>
  <c r="H377" i="1" s="1"/>
  <c r="H378" i="1" s="1"/>
  <c r="H379" i="1" s="1"/>
  <c r="J136" i="1"/>
  <c r="H136" i="1" s="1"/>
  <c r="N433" i="1"/>
  <c r="M433" i="1"/>
  <c r="N452" i="1"/>
  <c r="L452" i="1" s="1"/>
  <c r="J388" i="1"/>
  <c r="H388" i="1" s="1"/>
  <c r="H389" i="1" s="1"/>
  <c r="J360" i="1"/>
  <c r="H360" i="1" s="1"/>
  <c r="F253" i="1"/>
  <c r="F261" i="1" s="1"/>
  <c r="D261" i="1" s="1"/>
  <c r="J316" i="1"/>
  <c r="H316" i="1" s="1"/>
  <c r="N143" i="1"/>
  <c r="L143" i="1" s="1"/>
  <c r="J238" i="1"/>
  <c r="H238" i="1" s="1"/>
  <c r="N226" i="1"/>
  <c r="L226" i="1" s="1"/>
  <c r="F87" i="1"/>
  <c r="F92" i="1" s="1"/>
  <c r="N305" i="1"/>
  <c r="L305" i="1" s="1"/>
  <c r="F380" i="1"/>
  <c r="F388" i="1" s="1"/>
  <c r="D388" i="1" s="1"/>
  <c r="D389" i="1" s="1"/>
  <c r="D390" i="1" s="1"/>
  <c r="D391" i="1" s="1"/>
  <c r="F67" i="1"/>
  <c r="F73" i="1" s="1"/>
  <c r="D73" i="1" s="1"/>
  <c r="N100" i="1"/>
  <c r="L100" i="1" s="1"/>
  <c r="L101" i="1" s="1"/>
  <c r="L102" i="1" s="1"/>
  <c r="L103" i="1" s="1"/>
  <c r="J92" i="1"/>
  <c r="H92" i="1" s="1"/>
  <c r="H93" i="1" s="1"/>
  <c r="H94" i="1" s="1"/>
  <c r="H95" i="1" s="1"/>
  <c r="D11" i="8" s="1"/>
  <c r="N8" i="1"/>
  <c r="L8" i="1" s="1"/>
  <c r="L9" i="1" s="1"/>
  <c r="L10" i="1" s="1"/>
  <c r="L11" i="1" s="1"/>
  <c r="F2" i="8" s="1"/>
  <c r="N136" i="1"/>
  <c r="L136" i="1" s="1"/>
  <c r="N297" i="1"/>
  <c r="L297" i="1" s="1"/>
  <c r="N195" i="1"/>
  <c r="L195" i="1" s="1"/>
  <c r="L196" i="1" s="1"/>
  <c r="J35" i="1"/>
  <c r="H35" i="1" s="1"/>
  <c r="F104" i="1"/>
  <c r="F105" i="1" s="1"/>
  <c r="J433" i="1"/>
  <c r="H433" i="1" s="1"/>
  <c r="F392" i="1"/>
  <c r="F393" i="1" s="1"/>
  <c r="D393" i="1" s="1"/>
  <c r="F397" i="1"/>
  <c r="F404" i="1" s="1"/>
  <c r="D404" i="1" s="1"/>
  <c r="D405" i="1" s="1"/>
  <c r="F364" i="1"/>
  <c r="F376" i="1" s="1"/>
  <c r="D376" i="1" s="1"/>
  <c r="D377" i="1" s="1"/>
  <c r="H416" i="1"/>
  <c r="J14" i="1"/>
  <c r="H14" i="1" s="1"/>
  <c r="H15" i="1" s="1"/>
  <c r="J24" i="1"/>
  <c r="H24" i="1" s="1"/>
  <c r="J342" i="1"/>
  <c r="H342" i="1" s="1"/>
  <c r="E360" i="1"/>
  <c r="F346" i="1"/>
  <c r="F360" i="1" s="1"/>
  <c r="J404" i="1"/>
  <c r="H404" i="1" s="1"/>
  <c r="I393" i="1"/>
  <c r="J393" i="1"/>
  <c r="N119" i="1"/>
  <c r="M119" i="1"/>
  <c r="N152" i="1"/>
  <c r="L152" i="1" s="1"/>
  <c r="L153" i="1" s="1"/>
  <c r="J3" i="1"/>
  <c r="J8" i="1" s="1"/>
  <c r="H8" i="1" s="1"/>
  <c r="H9" i="1" s="1"/>
  <c r="N44" i="1"/>
  <c r="L44" i="1" s="1"/>
  <c r="L45" i="1" s="1"/>
  <c r="L46" i="1" s="1"/>
  <c r="L47" i="1" s="1"/>
  <c r="J195" i="1"/>
  <c r="I195" i="1"/>
  <c r="J209" i="1"/>
  <c r="I209" i="1"/>
  <c r="F96" i="1"/>
  <c r="F100" i="1" s="1"/>
  <c r="E100" i="1"/>
  <c r="N57" i="1"/>
  <c r="M57" i="1"/>
  <c r="F282" i="1"/>
  <c r="F297" i="1" s="1"/>
  <c r="D297" i="1" s="1"/>
  <c r="J305" i="1"/>
  <c r="I305" i="1"/>
  <c r="N238" i="1"/>
  <c r="N360" i="1"/>
  <c r="M360" i="1"/>
  <c r="N393" i="1"/>
  <c r="M393" i="1"/>
  <c r="J271" i="1"/>
  <c r="I271" i="1"/>
  <c r="N261" i="1"/>
  <c r="L261" i="1" s="1"/>
  <c r="L262" i="1" s="1"/>
  <c r="J324" i="1"/>
  <c r="I324" i="1"/>
  <c r="F3" i="1"/>
  <c r="F8" i="1" s="1"/>
  <c r="N35" i="1"/>
  <c r="M35" i="1"/>
  <c r="F18" i="1"/>
  <c r="F24" i="1" s="1"/>
  <c r="E24" i="1"/>
  <c r="N249" i="1"/>
  <c r="L249" i="1" s="1"/>
  <c r="L250" i="1" s="1"/>
  <c r="N209" i="1"/>
  <c r="M209" i="1"/>
  <c r="M278" i="1"/>
  <c r="N278" i="1"/>
  <c r="F28" i="1"/>
  <c r="F35" i="1" s="1"/>
  <c r="N24" i="1"/>
  <c r="M24" i="1"/>
  <c r="J73" i="1"/>
  <c r="I73" i="1"/>
  <c r="L416" i="1"/>
  <c r="L417" i="1" s="1"/>
  <c r="J152" i="1"/>
  <c r="I152" i="1"/>
  <c r="F189" i="1"/>
  <c r="F195" i="1" s="1"/>
  <c r="D195" i="1" s="1"/>
  <c r="D196" i="1" s="1"/>
  <c r="D197" i="1" s="1"/>
  <c r="D198" i="1" s="1"/>
  <c r="F77" i="1"/>
  <c r="F83" i="1" s="1"/>
  <c r="D83" i="1" s="1"/>
  <c r="D84" i="1" s="1"/>
  <c r="D85" i="1" s="1"/>
  <c r="D86" i="1" s="1"/>
  <c r="F12" i="1"/>
  <c r="F14" i="1" s="1"/>
  <c r="E14" i="1"/>
  <c r="F275" i="1"/>
  <c r="F278" i="1" s="1"/>
  <c r="D278" i="1" s="1"/>
  <c r="D279" i="1" s="1"/>
  <c r="N316" i="1"/>
  <c r="L316" i="1" s="1"/>
  <c r="L317" i="1" s="1"/>
  <c r="L318" i="1" s="1"/>
  <c r="L319" i="1" s="1"/>
  <c r="J297" i="1"/>
  <c r="H297" i="1" s="1"/>
  <c r="F213" i="1"/>
  <c r="F226" i="1" s="1"/>
  <c r="D226" i="1" s="1"/>
  <c r="D227" i="1" s="1"/>
  <c r="F320" i="1"/>
  <c r="F324" i="1" s="1"/>
  <c r="D324" i="1" s="1"/>
  <c r="D325" i="1" s="1"/>
  <c r="D326" i="1" s="1"/>
  <c r="D327" i="1" s="1"/>
  <c r="N324" i="1"/>
  <c r="L324" i="1" s="1"/>
  <c r="L325" i="1" s="1"/>
  <c r="L326" i="1" s="1"/>
  <c r="L327" i="1" s="1"/>
  <c r="J44" i="1"/>
  <c r="I44" i="1"/>
  <c r="J143" i="1"/>
  <c r="H143" i="1" s="1"/>
  <c r="H144" i="1" s="1"/>
  <c r="L176" i="1"/>
  <c r="L177" i="1" s="1"/>
  <c r="J185" i="1"/>
  <c r="H185" i="1" s="1"/>
  <c r="H186" i="1" s="1"/>
  <c r="N83" i="1"/>
  <c r="F156" i="1"/>
  <c r="F176" i="1" s="1"/>
  <c r="J226" i="1"/>
  <c r="H226" i="1" s="1"/>
  <c r="H227" i="1" s="1"/>
  <c r="J261" i="1"/>
  <c r="H261" i="1" s="1"/>
  <c r="H262" i="1" s="1"/>
  <c r="J63" i="1"/>
  <c r="I63" i="1"/>
  <c r="J83" i="1"/>
  <c r="I83" i="1"/>
  <c r="J249" i="1"/>
  <c r="H249" i="1" s="1"/>
  <c r="H250" i="1" s="1"/>
  <c r="H251" i="1" s="1"/>
  <c r="H252" i="1" s="1"/>
  <c r="M342" i="1"/>
  <c r="N342" i="1"/>
  <c r="F242" i="1"/>
  <c r="F249" i="1" s="1"/>
  <c r="D249" i="1" s="1"/>
  <c r="D250" i="1" s="1"/>
  <c r="F309" i="1"/>
  <c r="F316" i="1" s="1"/>
  <c r="D316" i="1" s="1"/>
  <c r="D317" i="1" s="1"/>
  <c r="F437" i="1"/>
  <c r="F452" i="1" s="1"/>
  <c r="D452" i="1" s="1"/>
  <c r="D453" i="1" s="1"/>
  <c r="L238" i="1" l="1"/>
  <c r="L239" i="1" s="1"/>
  <c r="L240" i="1" s="1"/>
  <c r="L241" i="1" s="1"/>
  <c r="F23" i="8" s="1"/>
  <c r="D406" i="1"/>
  <c r="D407" i="1" s="1"/>
  <c r="B37" i="8" s="1"/>
  <c r="D378" i="1"/>
  <c r="D379" i="1" s="1"/>
  <c r="D394" i="1"/>
  <c r="D434" i="1"/>
  <c r="D454" i="1"/>
  <c r="D455" i="1" s="1"/>
  <c r="B40" i="8" s="1"/>
  <c r="D343" i="1"/>
  <c r="D417" i="1"/>
  <c r="H434" i="1"/>
  <c r="L418" i="1"/>
  <c r="L419" i="1" s="1"/>
  <c r="F38" i="8" s="1"/>
  <c r="H361" i="1"/>
  <c r="L83" i="1"/>
  <c r="L84" i="1" s="1"/>
  <c r="L85" i="1" s="1"/>
  <c r="L86" i="1" s="1"/>
  <c r="F10" i="8" s="1"/>
  <c r="H390" i="1"/>
  <c r="H391" i="1" s="1"/>
  <c r="D35" i="8" s="1"/>
  <c r="H405" i="1"/>
  <c r="H343" i="1"/>
  <c r="H417" i="1"/>
  <c r="L453" i="1"/>
  <c r="L454" i="1" s="1"/>
  <c r="L455" i="1" s="1"/>
  <c r="F40" i="8" s="1"/>
  <c r="L389" i="1"/>
  <c r="L390" i="1" s="1"/>
  <c r="L391" i="1" s="1"/>
  <c r="F35" i="8" s="1"/>
  <c r="D64" i="1"/>
  <c r="D65" i="1" s="1"/>
  <c r="D66" i="1" s="1"/>
  <c r="B8" i="8" s="1"/>
  <c r="D298" i="1"/>
  <c r="D299" i="1" s="1"/>
  <c r="D300" i="1" s="1"/>
  <c r="L137" i="1"/>
  <c r="L138" i="1" s="1"/>
  <c r="L139" i="1" s="1"/>
  <c r="F15" i="8" s="1"/>
  <c r="L227" i="1"/>
  <c r="L228" i="1" s="1"/>
  <c r="L229" i="1" s="1"/>
  <c r="F22" i="8" s="1"/>
  <c r="D45" i="1"/>
  <c r="D120" i="1"/>
  <c r="L272" i="1"/>
  <c r="H59" i="1"/>
  <c r="H60" i="1" s="1"/>
  <c r="D7" i="8" s="1"/>
  <c r="L144" i="1"/>
  <c r="H137" i="1"/>
  <c r="D137" i="1"/>
  <c r="D138" i="1" s="1"/>
  <c r="D139" i="1" s="1"/>
  <c r="B15" i="8" s="1"/>
  <c r="H178" i="1"/>
  <c r="H179" i="1" s="1"/>
  <c r="H101" i="1"/>
  <c r="L178" i="1"/>
  <c r="L179" i="1" s="1"/>
  <c r="H317" i="1"/>
  <c r="H318" i="1" s="1"/>
  <c r="H319" i="1" s="1"/>
  <c r="D30" i="8" s="1"/>
  <c r="D272" i="1"/>
  <c r="D273" i="1" s="1"/>
  <c r="D274" i="1" s="1"/>
  <c r="B26" i="8" s="1"/>
  <c r="D210" i="1"/>
  <c r="L186" i="1"/>
  <c r="L187" i="1" s="1"/>
  <c r="L188" i="1" s="1"/>
  <c r="F19" i="8" s="1"/>
  <c r="H121" i="1"/>
  <c r="H122" i="1" s="1"/>
  <c r="D14" i="8" s="1"/>
  <c r="H228" i="1"/>
  <c r="H229" i="1" s="1"/>
  <c r="D22" i="8" s="1"/>
  <c r="L74" i="1"/>
  <c r="L75" i="1" s="1"/>
  <c r="L76" i="1" s="1"/>
  <c r="F9" i="8" s="1"/>
  <c r="D228" i="1"/>
  <c r="D229" i="1" s="1"/>
  <c r="B22" i="8" s="1"/>
  <c r="L64" i="1"/>
  <c r="L65" i="1" s="1"/>
  <c r="L66" i="1" s="1"/>
  <c r="F8" i="8" s="1"/>
  <c r="H279" i="1"/>
  <c r="H280" i="1" s="1"/>
  <c r="H281" i="1" s="1"/>
  <c r="D27" i="8" s="1"/>
  <c r="L154" i="1"/>
  <c r="L155" i="1" s="1"/>
  <c r="F17" i="8" s="1"/>
  <c r="D74" i="1"/>
  <c r="D262" i="1"/>
  <c r="D186" i="1"/>
  <c r="D144" i="1"/>
  <c r="L298" i="1"/>
  <c r="F28" i="8" s="1"/>
  <c r="H239" i="1"/>
  <c r="D58" i="1"/>
  <c r="H298" i="1"/>
  <c r="D28" i="8" s="1"/>
  <c r="D318" i="1"/>
  <c r="D319" i="1" s="1"/>
  <c r="B30" i="8" s="1"/>
  <c r="D280" i="1"/>
  <c r="D281" i="1" s="1"/>
  <c r="B27" i="8" s="1"/>
  <c r="H25" i="1"/>
  <c r="H36" i="1"/>
  <c r="D154" i="1"/>
  <c r="D155" i="1" s="1"/>
  <c r="B17" i="8" s="1"/>
  <c r="D306" i="1"/>
  <c r="L15" i="1"/>
  <c r="H187" i="1"/>
  <c r="H188" i="1" s="1"/>
  <c r="D19" i="8" s="1"/>
  <c r="H145" i="1"/>
  <c r="H146" i="1" s="1"/>
  <c r="D16" i="8" s="1"/>
  <c r="D251" i="1"/>
  <c r="D252" i="1" s="1"/>
  <c r="B24" i="8" s="1"/>
  <c r="H263" i="1"/>
  <c r="H264" i="1" s="1"/>
  <c r="D25" i="8" s="1"/>
  <c r="L251" i="1"/>
  <c r="L252" i="1" s="1"/>
  <c r="F24" i="8" s="1"/>
  <c r="L263" i="1"/>
  <c r="L264" i="1" s="1"/>
  <c r="F25" i="8" s="1"/>
  <c r="H16" i="1"/>
  <c r="H17" i="1" s="1"/>
  <c r="D3" i="8" s="1"/>
  <c r="L197" i="1"/>
  <c r="L198" i="1" s="1"/>
  <c r="F20" i="8" s="1"/>
  <c r="L306" i="1"/>
  <c r="D239" i="1"/>
  <c r="F34" i="8"/>
  <c r="D8" i="1"/>
  <c r="D9" i="1" s="1"/>
  <c r="D10" i="1" s="1"/>
  <c r="D11" i="1" s="1"/>
  <c r="B2" i="8" s="1"/>
  <c r="F18" i="8"/>
  <c r="D176" i="1"/>
  <c r="D177" i="1" s="1"/>
  <c r="D178" i="1" s="1"/>
  <c r="D179" i="1" s="1"/>
  <c r="D18" i="8"/>
  <c r="H393" i="1"/>
  <c r="L433" i="1"/>
  <c r="H44" i="1"/>
  <c r="H271" i="1"/>
  <c r="H272" i="1" s="1"/>
  <c r="H273" i="1" s="1"/>
  <c r="H274" i="1" s="1"/>
  <c r="H152" i="1"/>
  <c r="B35" i="8"/>
  <c r="F12" i="8"/>
  <c r="L360" i="1"/>
  <c r="D100" i="1"/>
  <c r="H83" i="1"/>
  <c r="D14" i="1"/>
  <c r="D15" i="1" s="1"/>
  <c r="D16" i="1" s="1"/>
  <c r="D17" i="1" s="1"/>
  <c r="L35" i="1"/>
  <c r="H195" i="1"/>
  <c r="D360" i="1"/>
  <c r="F30" i="8"/>
  <c r="B20" i="8"/>
  <c r="H209" i="1"/>
  <c r="H210" i="1" s="1"/>
  <c r="L209" i="1"/>
  <c r="L210" i="1" s="1"/>
  <c r="L211" i="1" s="1"/>
  <c r="L212" i="1" s="1"/>
  <c r="L342" i="1"/>
  <c r="L24" i="1"/>
  <c r="L25" i="1" s="1"/>
  <c r="L26" i="1" s="1"/>
  <c r="L27" i="1" s="1"/>
  <c r="H305" i="1"/>
  <c r="H306" i="1" s="1"/>
  <c r="H307" i="1" s="1"/>
  <c r="H308" i="1" s="1"/>
  <c r="H73" i="1"/>
  <c r="H74" i="1" s="1"/>
  <c r="H10" i="1"/>
  <c r="H11" i="1" s="1"/>
  <c r="D2" i="8" s="1"/>
  <c r="D24" i="8"/>
  <c r="B10" i="8"/>
  <c r="D35" i="1"/>
  <c r="D36" i="1" s="1"/>
  <c r="D37" i="1" s="1"/>
  <c r="D38" i="1" s="1"/>
  <c r="F6" i="8"/>
  <c r="L119" i="1"/>
  <c r="L120" i="1" s="1"/>
  <c r="L121" i="1" s="1"/>
  <c r="L122" i="1" s="1"/>
  <c r="B31" i="8"/>
  <c r="H63" i="1"/>
  <c r="H64" i="1" s="1"/>
  <c r="L278" i="1"/>
  <c r="L279" i="1" s="1"/>
  <c r="L280" i="1" s="1"/>
  <c r="L281" i="1" s="1"/>
  <c r="D24" i="1"/>
  <c r="D25" i="1" s="1"/>
  <c r="L393" i="1"/>
  <c r="L394" i="1" s="1"/>
  <c r="L395" i="1" s="1"/>
  <c r="L396" i="1" s="1"/>
  <c r="L57" i="1"/>
  <c r="L58" i="1" s="1"/>
  <c r="H324" i="1"/>
  <c r="H325" i="1" s="1"/>
  <c r="F31" i="8"/>
  <c r="D418" i="1" l="1"/>
  <c r="D419" i="1" s="1"/>
  <c r="B38" i="8" s="1"/>
  <c r="D395" i="1"/>
  <c r="D396" i="1" s="1"/>
  <c r="B36" i="8" s="1"/>
  <c r="D344" i="1"/>
  <c r="D435" i="1"/>
  <c r="D436" i="1" s="1"/>
  <c r="B39" i="8" s="1"/>
  <c r="D361" i="1"/>
  <c r="H418" i="1"/>
  <c r="H419" i="1" s="1"/>
  <c r="D38" i="8" s="1"/>
  <c r="L434" i="1"/>
  <c r="L435" i="1" s="1"/>
  <c r="L436" i="1" s="1"/>
  <c r="F39" i="8" s="1"/>
  <c r="H344" i="1"/>
  <c r="H345" i="1" s="1"/>
  <c r="H362" i="1"/>
  <c r="H363" i="1" s="1"/>
  <c r="D33" i="8"/>
  <c r="L361" i="1"/>
  <c r="F33" i="8" s="1"/>
  <c r="H406" i="1"/>
  <c r="H407" i="1" s="1"/>
  <c r="D37" i="8" s="1"/>
  <c r="H394" i="1"/>
  <c r="D32" i="8"/>
  <c r="L343" i="1"/>
  <c r="F32" i="8" s="1"/>
  <c r="H435" i="1"/>
  <c r="H436" i="1" s="1"/>
  <c r="D39" i="8" s="1"/>
  <c r="L273" i="1"/>
  <c r="L274" i="1" s="1"/>
  <c r="F26" i="8" s="1"/>
  <c r="D26" i="1"/>
  <c r="D27" i="1" s="1"/>
  <c r="B4" i="8" s="1"/>
  <c r="L36" i="1"/>
  <c r="L37" i="1" s="1"/>
  <c r="L38" i="1" s="1"/>
  <c r="F5" i="8" s="1"/>
  <c r="H153" i="1"/>
  <c r="H154" i="1" s="1"/>
  <c r="H155" i="1" s="1"/>
  <c r="D17" i="8" s="1"/>
  <c r="H37" i="1"/>
  <c r="H38" i="1" s="1"/>
  <c r="D5" i="8" s="1"/>
  <c r="H299" i="1"/>
  <c r="H300" i="1" s="1"/>
  <c r="D145" i="1"/>
  <c r="D146" i="1" s="1"/>
  <c r="B16" i="8" s="1"/>
  <c r="D211" i="1"/>
  <c r="D212" i="1" s="1"/>
  <c r="B21" i="8" s="1"/>
  <c r="L16" i="1"/>
  <c r="L17" i="1" s="1"/>
  <c r="F3" i="8" s="1"/>
  <c r="H26" i="1"/>
  <c r="H27" i="1" s="1"/>
  <c r="D4" i="8" s="1"/>
  <c r="D59" i="1"/>
  <c r="D60" i="1" s="1"/>
  <c r="B7" i="8" s="1"/>
  <c r="D187" i="1"/>
  <c r="D188" i="1" s="1"/>
  <c r="B19" i="8" s="1"/>
  <c r="H138" i="1"/>
  <c r="H139" i="1" s="1"/>
  <c r="D15" i="8" s="1"/>
  <c r="H65" i="1"/>
  <c r="H66" i="1" s="1"/>
  <c r="D8" i="8" s="1"/>
  <c r="H84" i="1"/>
  <c r="H45" i="1"/>
  <c r="H326" i="1"/>
  <c r="H327" i="1" s="1"/>
  <c r="D31" i="8" s="1"/>
  <c r="H102" i="1"/>
  <c r="H103" i="1" s="1"/>
  <c r="D12" i="8" s="1"/>
  <c r="L145" i="1"/>
  <c r="L146" i="1" s="1"/>
  <c r="F16" i="8" s="1"/>
  <c r="D46" i="1"/>
  <c r="D47" i="1" s="1"/>
  <c r="B6" i="8" s="1"/>
  <c r="D101" i="1"/>
  <c r="D102" i="1" s="1"/>
  <c r="D103" i="1" s="1"/>
  <c r="B12" i="8" s="1"/>
  <c r="D240" i="1"/>
  <c r="D241" i="1" s="1"/>
  <c r="B23" i="8" s="1"/>
  <c r="D307" i="1"/>
  <c r="D308" i="1" s="1"/>
  <c r="B29" i="8" s="1"/>
  <c r="H240" i="1"/>
  <c r="H241" i="1" s="1"/>
  <c r="D23" i="8" s="1"/>
  <c r="D263" i="1"/>
  <c r="D264" i="1" s="1"/>
  <c r="B25" i="8" s="1"/>
  <c r="D34" i="8"/>
  <c r="B34" i="8"/>
  <c r="D121" i="1"/>
  <c r="D122" i="1" s="1"/>
  <c r="B14" i="8" s="1"/>
  <c r="L59" i="1"/>
  <c r="L60" i="1" s="1"/>
  <c r="F7" i="8" s="1"/>
  <c r="H75" i="1"/>
  <c r="H76" i="1" s="1"/>
  <c r="D9" i="8" s="1"/>
  <c r="H211" i="1"/>
  <c r="H212" i="1" s="1"/>
  <c r="D21" i="8" s="1"/>
  <c r="H196" i="1"/>
  <c r="H197" i="1" s="1"/>
  <c r="H198" i="1" s="1"/>
  <c r="D20" i="8" s="1"/>
  <c r="L307" i="1"/>
  <c r="L308" i="1" s="1"/>
  <c r="F29" i="8" s="1"/>
  <c r="L299" i="1"/>
  <c r="L300" i="1" s="1"/>
  <c r="D75" i="1"/>
  <c r="D76" i="1" s="1"/>
  <c r="B9" i="8" s="1"/>
  <c r="D26" i="8"/>
  <c r="B3" i="8"/>
  <c r="F27" i="8"/>
  <c r="F36" i="8"/>
  <c r="F14" i="8"/>
  <c r="F4" i="8"/>
  <c r="F21" i="8"/>
  <c r="B5" i="8"/>
  <c r="D29" i="8"/>
  <c r="D362" i="1" l="1"/>
  <c r="D363" i="1" s="1"/>
  <c r="H395" i="1"/>
  <c r="H396" i="1" s="1"/>
  <c r="D36" i="8" s="1"/>
  <c r="L344" i="1"/>
  <c r="L345" i="1" s="1"/>
  <c r="L362" i="1"/>
  <c r="L363" i="1" s="1"/>
  <c r="H46" i="1"/>
  <c r="H47" i="1" s="1"/>
  <c r="D6" i="8" s="1"/>
  <c r="H85" i="1"/>
  <c r="H86" i="1" s="1"/>
  <c r="D10" i="8" s="1"/>
</calcChain>
</file>

<file path=xl/sharedStrings.xml><?xml version="1.0" encoding="utf-8"?>
<sst xmlns="http://schemas.openxmlformats.org/spreadsheetml/2006/main" count="2566" uniqueCount="899">
  <si>
    <t>County</t>
  </si>
  <si>
    <t>School District</t>
  </si>
  <si>
    <t>Adams</t>
  </si>
  <si>
    <t>Benge School District</t>
  </si>
  <si>
    <t>Lind School District</t>
  </si>
  <si>
    <t>Othello School District</t>
  </si>
  <si>
    <t>Ritzville School District</t>
  </si>
  <si>
    <t>Washtucna School District</t>
  </si>
  <si>
    <t>Asotin</t>
  </si>
  <si>
    <t>Asotin-Anatone School District</t>
  </si>
  <si>
    <t>Clarkston School District</t>
  </si>
  <si>
    <t>Benton</t>
  </si>
  <si>
    <t>Finley School District</t>
  </si>
  <si>
    <t>Kennewick School District</t>
  </si>
  <si>
    <t>Kiona-Benton City School District</t>
  </si>
  <si>
    <t>Paterson School District</t>
  </si>
  <si>
    <t>Prosser School District</t>
  </si>
  <si>
    <t>Richland School District</t>
  </si>
  <si>
    <t>Chelan</t>
  </si>
  <si>
    <t>Cascade School District</t>
  </si>
  <si>
    <t>Cashmere School District</t>
  </si>
  <si>
    <t>Entiat School District</t>
  </si>
  <si>
    <t>Lake Chelan School District</t>
  </si>
  <si>
    <t>Manson School District</t>
  </si>
  <si>
    <t>Stehekin School District</t>
  </si>
  <si>
    <t>Wenatchee School District</t>
  </si>
  <si>
    <t>Clallam</t>
  </si>
  <si>
    <t>Cape Flattery School District</t>
  </si>
  <si>
    <t>Crescent School District</t>
  </si>
  <si>
    <t>Port Angeles School District</t>
  </si>
  <si>
    <t>Quillayute Valley School District</t>
  </si>
  <si>
    <t>Sequim School District</t>
  </si>
  <si>
    <t>Clark</t>
  </si>
  <si>
    <t>Battle Ground School District</t>
  </si>
  <si>
    <t>Camas School District</t>
  </si>
  <si>
    <t>Evergreen School District (Clark)</t>
  </si>
  <si>
    <t>Green Mountain School District</t>
  </si>
  <si>
    <t>Hockinson School District</t>
  </si>
  <si>
    <t>La Center School District</t>
  </si>
  <si>
    <t>Ridgefield School District</t>
  </si>
  <si>
    <t>Vancouver School District</t>
  </si>
  <si>
    <t>Washougal School District</t>
  </si>
  <si>
    <t>Columbia</t>
  </si>
  <si>
    <t>Dayton School District</t>
  </si>
  <si>
    <t>Starbuck School District</t>
  </si>
  <si>
    <t>Cowlitz</t>
  </si>
  <si>
    <t>Castle Rock School District</t>
  </si>
  <si>
    <t>Kalama School District</t>
  </si>
  <si>
    <t>Kelso School District</t>
  </si>
  <si>
    <t>Longview School District</t>
  </si>
  <si>
    <t>Toutle Lake School District</t>
  </si>
  <si>
    <t>Woodland School District</t>
  </si>
  <si>
    <t>Douglas</t>
  </si>
  <si>
    <t>Bridgeport School District</t>
  </si>
  <si>
    <t>Eastmont School District</t>
  </si>
  <si>
    <t>Mansfield School District</t>
  </si>
  <si>
    <t>Orondo School District</t>
  </si>
  <si>
    <t>Palisades School District</t>
  </si>
  <si>
    <t>Waterville School District</t>
  </si>
  <si>
    <t>Ferry</t>
  </si>
  <si>
    <t>Curlew School District</t>
  </si>
  <si>
    <t>Inchelium School District</t>
  </si>
  <si>
    <t>Keller School District</t>
  </si>
  <si>
    <t>Orient School District</t>
  </si>
  <si>
    <t>Republic School District</t>
  </si>
  <si>
    <t>Franklin</t>
  </si>
  <si>
    <t>Kahlotus School District</t>
  </si>
  <si>
    <t>North Franklin School District</t>
  </si>
  <si>
    <t>Pasco School District</t>
  </si>
  <si>
    <t>Star School District No. 054</t>
  </si>
  <si>
    <t>Garfield</t>
  </si>
  <si>
    <t>Pomeroy School District</t>
  </si>
  <si>
    <t>Grant</t>
  </si>
  <si>
    <t>Coulee-Hartline School District</t>
  </si>
  <si>
    <t>Ephrata School District</t>
  </si>
  <si>
    <t>Grand Coulee Dam School District</t>
  </si>
  <si>
    <t>Moses Lake School District</t>
  </si>
  <si>
    <t>Quincy School District</t>
  </si>
  <si>
    <t>Royal School District</t>
  </si>
  <si>
    <t>Soap Lake School District</t>
  </si>
  <si>
    <t>Wahluke School District</t>
  </si>
  <si>
    <t>Warden School District</t>
  </si>
  <si>
    <t>Wilson Creek School District</t>
  </si>
  <si>
    <t>Grays Harbor</t>
  </si>
  <si>
    <t>Aberdeen School District</t>
  </si>
  <si>
    <t>Cosmopolis School District</t>
  </si>
  <si>
    <t>Elma School District</t>
  </si>
  <si>
    <t>Hoquiam School District</t>
  </si>
  <si>
    <t>Lake Quinault School District</t>
  </si>
  <si>
    <t>McCleary School District</t>
  </si>
  <si>
    <t>Montesano School District</t>
  </si>
  <si>
    <t>North Beach School District</t>
  </si>
  <si>
    <t>Oakville School District</t>
  </si>
  <si>
    <t>Ocosta School District</t>
  </si>
  <si>
    <t>Satsop School District</t>
  </si>
  <si>
    <t>Taholah School District</t>
  </si>
  <si>
    <t>Wishkah Valley School District</t>
  </si>
  <si>
    <t>Island</t>
  </si>
  <si>
    <t>Coupeville School District</t>
  </si>
  <si>
    <t>Oak Harbor School District</t>
  </si>
  <si>
    <t>South Whidbey School District</t>
  </si>
  <si>
    <t>Jefferson</t>
  </si>
  <si>
    <t>Brinnon School District</t>
  </si>
  <si>
    <t>Chimacum School District</t>
  </si>
  <si>
    <t>Port Townsend School District</t>
  </si>
  <si>
    <t>Queets-Clearwater School District</t>
  </si>
  <si>
    <t>Quilcene School District</t>
  </si>
  <si>
    <t>King</t>
  </si>
  <si>
    <t>Auburn School District</t>
  </si>
  <si>
    <t>Bellevue School District</t>
  </si>
  <si>
    <t>Enumclaw School District</t>
  </si>
  <si>
    <t>Federal Way School District</t>
  </si>
  <si>
    <t>Highline School District</t>
  </si>
  <si>
    <t>Issaquah School District</t>
  </si>
  <si>
    <t>Kent School District</t>
  </si>
  <si>
    <t>Lake Washington School District</t>
  </si>
  <si>
    <t>Mercer Island School District</t>
  </si>
  <si>
    <t>Northshore School District</t>
  </si>
  <si>
    <t>Renton School District</t>
  </si>
  <si>
    <t>Riverview School District</t>
  </si>
  <si>
    <t>Seattle Public Schools</t>
  </si>
  <si>
    <t>Shoreline School District</t>
  </si>
  <si>
    <t>Skykomish School District</t>
  </si>
  <si>
    <t>Snoqualmie Valley School District</t>
  </si>
  <si>
    <t>Tahoma School District</t>
  </si>
  <si>
    <t>Tukwila School District</t>
  </si>
  <si>
    <t>Vashon Island School District</t>
  </si>
  <si>
    <t>Kitsap</t>
  </si>
  <si>
    <t>Bainbridge Island School District</t>
  </si>
  <si>
    <t>Bremerton School District</t>
  </si>
  <si>
    <t>Central Kitsap School District</t>
  </si>
  <si>
    <t>North Kitsap School District</t>
  </si>
  <si>
    <t>South Kitsap School District</t>
  </si>
  <si>
    <t>Kittitas</t>
  </si>
  <si>
    <t>Cle Elum-Roslyn School District</t>
  </si>
  <si>
    <t>Damman School District</t>
  </si>
  <si>
    <t>Easton School District</t>
  </si>
  <si>
    <t>Ellensburg School District</t>
  </si>
  <si>
    <t>Kittitas School District</t>
  </si>
  <si>
    <t>Thorp School District</t>
  </si>
  <si>
    <t>Klickitat</t>
  </si>
  <si>
    <t>Bickleton School District</t>
  </si>
  <si>
    <t>Centerville School District</t>
  </si>
  <si>
    <t>Glenwood School District</t>
  </si>
  <si>
    <t>Goldendale School District</t>
  </si>
  <si>
    <t>Klickitat School District</t>
  </si>
  <si>
    <t>Lyle School District</t>
  </si>
  <si>
    <t>Roosevelt School District</t>
  </si>
  <si>
    <t>Trout Lake School District</t>
  </si>
  <si>
    <t>White Salmon Valley School District</t>
  </si>
  <si>
    <t>Wishram School District</t>
  </si>
  <si>
    <t>Lewis</t>
  </si>
  <si>
    <t>Adna School District</t>
  </si>
  <si>
    <t>Boistfort School District</t>
  </si>
  <si>
    <t>Centralia School District</t>
  </si>
  <si>
    <t>Chehalis School District</t>
  </si>
  <si>
    <t>Evaline School District</t>
  </si>
  <si>
    <t>Morton School District</t>
  </si>
  <si>
    <t>Mossyrock School District</t>
  </si>
  <si>
    <t>Napavine School District</t>
  </si>
  <si>
    <t>Onalaska School District</t>
  </si>
  <si>
    <t>Pe Ell School District</t>
  </si>
  <si>
    <t>Toledo School District</t>
  </si>
  <si>
    <t>White Pass School District</t>
  </si>
  <si>
    <t>Winlock School District</t>
  </si>
  <si>
    <t>Lincoln</t>
  </si>
  <si>
    <t>Almira School District</t>
  </si>
  <si>
    <t>Creston School District</t>
  </si>
  <si>
    <t>Davenport School District</t>
  </si>
  <si>
    <t>Harrington School District</t>
  </si>
  <si>
    <t>Odessa School District</t>
  </si>
  <si>
    <t>Reardan-Edwall School District</t>
  </si>
  <si>
    <t>Sprague School District</t>
  </si>
  <si>
    <t>Wilbur School District</t>
  </si>
  <si>
    <t>Mason</t>
  </si>
  <si>
    <t>Grapeview School District</t>
  </si>
  <si>
    <t>Hood Canal School District</t>
  </si>
  <si>
    <t>Mary M Knight School District</t>
  </si>
  <si>
    <t>North Mason School District</t>
  </si>
  <si>
    <t>Pioneer School District</t>
  </si>
  <si>
    <t>Shelton School District</t>
  </si>
  <si>
    <t>Southside School District</t>
  </si>
  <si>
    <t>Okanogan</t>
  </si>
  <si>
    <t>Brewster School District</t>
  </si>
  <si>
    <t>Methow Valley School District</t>
  </si>
  <si>
    <t>Nespelem School District</t>
  </si>
  <si>
    <t>Okanogan School District</t>
  </si>
  <si>
    <t>Omak School District</t>
  </si>
  <si>
    <t>Oroville School District</t>
  </si>
  <si>
    <t>Pateros School District</t>
  </si>
  <si>
    <t>Tonasket School District</t>
  </si>
  <si>
    <t>Pacific</t>
  </si>
  <si>
    <t>Naselle-Grays River Valley School District</t>
  </si>
  <si>
    <t>North River School District</t>
  </si>
  <si>
    <t>Ocean Beach School District</t>
  </si>
  <si>
    <t>Raymond School District</t>
  </si>
  <si>
    <t>South Bend School District</t>
  </si>
  <si>
    <t>Willapa Valley School District</t>
  </si>
  <si>
    <t>Pend Oreille</t>
  </si>
  <si>
    <t>Cusick School District</t>
  </si>
  <si>
    <t>Newport School District</t>
  </si>
  <si>
    <t>Selkirk School District</t>
  </si>
  <si>
    <t>Pierce</t>
  </si>
  <si>
    <t>Bethel School District</t>
  </si>
  <si>
    <t>Carbonado School District</t>
  </si>
  <si>
    <t>Clover Park School District</t>
  </si>
  <si>
    <t>Dieringer School District</t>
  </si>
  <si>
    <t>Eatonville School District</t>
  </si>
  <si>
    <t>Fife School District</t>
  </si>
  <si>
    <t>Franklin Pierce School District</t>
  </si>
  <si>
    <t>Orting School District</t>
  </si>
  <si>
    <t>Peninsula School District</t>
  </si>
  <si>
    <t>Puyallup School District</t>
  </si>
  <si>
    <t>Steilacoom Hist. School District</t>
  </si>
  <si>
    <t>Tacoma School District</t>
  </si>
  <si>
    <t>University Place School District</t>
  </si>
  <si>
    <t>White River School District</t>
  </si>
  <si>
    <t>San Juan</t>
  </si>
  <si>
    <t>Lopez School District</t>
  </si>
  <si>
    <t>Orcas Island School District</t>
  </si>
  <si>
    <t>San Juan Island School District</t>
  </si>
  <si>
    <t>Shaw Island School District</t>
  </si>
  <si>
    <t>Skagit</t>
  </si>
  <si>
    <t>Anacortes School District</t>
  </si>
  <si>
    <t>Burlington-Edison School District</t>
  </si>
  <si>
    <t>Concrete School District</t>
  </si>
  <si>
    <t>Conway School District</t>
  </si>
  <si>
    <t>La Conner School District</t>
  </si>
  <si>
    <t>Mount Vernon School District</t>
  </si>
  <si>
    <t>Sedro-Woolley School District</t>
  </si>
  <si>
    <t>Skamania</t>
  </si>
  <si>
    <t>Mill A School District</t>
  </si>
  <si>
    <t>Mount Pleasant School District</t>
  </si>
  <si>
    <t>Skamania School District</t>
  </si>
  <si>
    <t>Stevenson-Carson School District</t>
  </si>
  <si>
    <t>Snohomish</t>
  </si>
  <si>
    <t>Arlington School District</t>
  </si>
  <si>
    <t>Darrington School District</t>
  </si>
  <si>
    <t>Edmonds School District</t>
  </si>
  <si>
    <t>Everett School District</t>
  </si>
  <si>
    <t>Granite Falls School District</t>
  </si>
  <si>
    <t>Index School District</t>
  </si>
  <si>
    <t>Lake Stevens School District</t>
  </si>
  <si>
    <t>Lakewood School District</t>
  </si>
  <si>
    <t>Marysville School District</t>
  </si>
  <si>
    <t>Monroe School District</t>
  </si>
  <si>
    <t>Mukilteo School District</t>
  </si>
  <si>
    <t>Snohomish School District</t>
  </si>
  <si>
    <t>Stanwood-Camano School District</t>
  </si>
  <si>
    <t>Sultan School District</t>
  </si>
  <si>
    <t>Spokane</t>
  </si>
  <si>
    <t>Central Valley School District</t>
  </si>
  <si>
    <t>Cheney School District</t>
  </si>
  <si>
    <t>Deer Park School District</t>
  </si>
  <si>
    <t>East Valley School District (Spokane)</t>
  </si>
  <si>
    <t>Freeman School District</t>
  </si>
  <si>
    <t>Great Northern School District</t>
  </si>
  <si>
    <t>Liberty School District</t>
  </si>
  <si>
    <t>Mead School District</t>
  </si>
  <si>
    <t>Medical Lake School District</t>
  </si>
  <si>
    <t>Nine Mile Falls School District</t>
  </si>
  <si>
    <t>Orchard Prairie School District</t>
  </si>
  <si>
    <t>Riverside School District</t>
  </si>
  <si>
    <t>Spokane School District</t>
  </si>
  <si>
    <t>West Valley School District (Spokane)</t>
  </si>
  <si>
    <t>Stevens</t>
  </si>
  <si>
    <t>Chewelah School District</t>
  </si>
  <si>
    <t>Columbia (Stevens) School District</t>
  </si>
  <si>
    <t>Colville School District</t>
  </si>
  <si>
    <t>Evergreen School District (Stevens)</t>
  </si>
  <si>
    <t>Kettle Falls School District</t>
  </si>
  <si>
    <t>Loon Lake School District</t>
  </si>
  <si>
    <t>Mary Walker School District</t>
  </si>
  <si>
    <t>Northport School District</t>
  </si>
  <si>
    <t>Onion Creek School District</t>
  </si>
  <si>
    <t>Summit Valley School District</t>
  </si>
  <si>
    <t>Valley School District</t>
  </si>
  <si>
    <t>Wellpinit School District</t>
  </si>
  <si>
    <t>Thurston</t>
  </si>
  <si>
    <t>Griffin School District</t>
  </si>
  <si>
    <t>North Thurston Public Schools</t>
  </si>
  <si>
    <t>Olympia School District</t>
  </si>
  <si>
    <t>Rainier School District</t>
  </si>
  <si>
    <t>Rochester School District</t>
  </si>
  <si>
    <t>Tenino School District</t>
  </si>
  <si>
    <t>Tumwater School District</t>
  </si>
  <si>
    <t>Yelm School District</t>
  </si>
  <si>
    <t>Wahkiakum</t>
  </si>
  <si>
    <t>Wahkiakum School District</t>
  </si>
  <si>
    <t>Walla Walla</t>
  </si>
  <si>
    <t>College Place School District</t>
  </si>
  <si>
    <t>Columbia (Walla Walla) School District</t>
  </si>
  <si>
    <t>Dixie School District</t>
  </si>
  <si>
    <t>Prescott School District</t>
  </si>
  <si>
    <t>Touchet School District</t>
  </si>
  <si>
    <t>Waitsburg School District</t>
  </si>
  <si>
    <t>Walla Walla Public Schools</t>
  </si>
  <si>
    <t>Whatcom</t>
  </si>
  <si>
    <t>Bellingham School District</t>
  </si>
  <si>
    <t>Blaine School District</t>
  </si>
  <si>
    <t>Ferndale School District</t>
  </si>
  <si>
    <t>Lynden School District</t>
  </si>
  <si>
    <t>Meridian School District</t>
  </si>
  <si>
    <t>Mount Baker School District</t>
  </si>
  <si>
    <t>Nooksack Valley School District</t>
  </si>
  <si>
    <t>Whitman</t>
  </si>
  <si>
    <t>Colfax School District</t>
  </si>
  <si>
    <t>Colton School District</t>
  </si>
  <si>
    <t>Endicott School District</t>
  </si>
  <si>
    <t>Garfield School District</t>
  </si>
  <si>
    <t>LaCrosse School District</t>
  </si>
  <si>
    <t>Lamont School District</t>
  </si>
  <si>
    <t>Oakesdale School District</t>
  </si>
  <si>
    <t>Palouse School District</t>
  </si>
  <si>
    <t>Pullman School District</t>
  </si>
  <si>
    <t>Rosalia School District</t>
  </si>
  <si>
    <t>St. John School District</t>
  </si>
  <si>
    <t>Steptoe School District</t>
  </si>
  <si>
    <t>Tekoa School District</t>
  </si>
  <si>
    <t>Yakima</t>
  </si>
  <si>
    <t>East Valley School District (Yakima)</t>
  </si>
  <si>
    <t>Grandview School District</t>
  </si>
  <si>
    <t>Granger School District</t>
  </si>
  <si>
    <t>Highland School District</t>
  </si>
  <si>
    <t>Mabton School District</t>
  </si>
  <si>
    <t>Mount Adams School District</t>
  </si>
  <si>
    <t>Naches Valley School District</t>
  </si>
  <si>
    <t>Selah School District</t>
  </si>
  <si>
    <t>Sunnyside School District</t>
  </si>
  <si>
    <t>Toppenish School District</t>
  </si>
  <si>
    <t>Union Gap School District</t>
  </si>
  <si>
    <t>Wapato School District</t>
  </si>
  <si>
    <t>West Valley School District (Yakima)</t>
  </si>
  <si>
    <t>Yakima School District</t>
  </si>
  <si>
    <t>Zillah School District</t>
  </si>
  <si>
    <t>Adams County EIS Rate (Weighted by Enrollment-100% Full Allocation)</t>
  </si>
  <si>
    <t>Asotin County EIS Rate (Weighted by Enrollment-100% Full Alocation)</t>
  </si>
  <si>
    <t>Benton County EIS Rate (Weighted by Enrollment-100% Full Alocation)</t>
  </si>
  <si>
    <t>Chelan County EIS Rate (Weighted by Enrollment-100% Full Alocation)</t>
  </si>
  <si>
    <t>Clallam County EIS Rate (Weighted by Enrollment-100% Full Alocation)</t>
  </si>
  <si>
    <t>Clark County EIS Rate (Weighted by Enrollment-100% Full Alocation)</t>
  </si>
  <si>
    <t>Columbia County EIS Rate (Weighted by Enrollment-100% Full Alocation)</t>
  </si>
  <si>
    <t>Cowlitz County EIS Rate (Weighted by Enrollment-100% Full Alocation)</t>
  </si>
  <si>
    <t>Douglas County EIS Rate (Weighted by Enrollment-100% Full Alocation)</t>
  </si>
  <si>
    <t>Ferry County EIS Rate (Weighted by Enrollment-100% Full Alocation)</t>
  </si>
  <si>
    <t>Franklin County EIS Rate (Weighted by Enrollment-100% Full Alocation)</t>
  </si>
  <si>
    <t>Garfield County EIS Rate (Weighted by Enrollment-100% Full Alocation)</t>
  </si>
  <si>
    <t>Grant County EIS Rate (Weighted by Enrollment-100% Full Alocation)</t>
  </si>
  <si>
    <t>Grays Harbor County EIS Rate (Weighted by Enrollment-100% Full Alocation)</t>
  </si>
  <si>
    <t>Island County EIS Rate (Weighted by Enrollment-100% Full Alocation)</t>
  </si>
  <si>
    <t>Jefferson County EIS Rate (Weighted by Enrollment-100% Full Alocation)</t>
  </si>
  <si>
    <t>King County EIS Rate (Weighted by Enrollment-100% Full Alocation)</t>
  </si>
  <si>
    <t>Kitsap County EIS Rate (Weighted by Enrollment-100% Full Alocation)</t>
  </si>
  <si>
    <t>Kittitas County EIS Rate (Weighted by Enrollment-100% Full Alocation)</t>
  </si>
  <si>
    <t>Klickitat County EIS Rate (Weighted by Enrollment-100% Full Alocation)</t>
  </si>
  <si>
    <t>Lewis County EIS Rate (Weighted by Enrollment-100% Full Alocation)</t>
  </si>
  <si>
    <t>Lincoln County EIS Rate (Weighted by Enrollment-100% Full Alocation)</t>
  </si>
  <si>
    <t>Mason County EIS Rate (Weighted by Enrollment-100% Full Alocation)</t>
  </si>
  <si>
    <t>Okanogan County EIS Rate (Weighted by Enrollment-100% Full Alocation)</t>
  </si>
  <si>
    <t>Pacific County EIS Rate (Weighted by Enrollment-100% Full Alocation)</t>
  </si>
  <si>
    <t>Pend Oreille County EIS Rate (Weighted by Enrollment-100% Full Alocation)</t>
  </si>
  <si>
    <t>Pierce County EIS Rate (Weighted by Enrollment-100% Full Alocation)</t>
  </si>
  <si>
    <t>San Juan County EIS Rate (Weighted by Enrollment-100% Full Alocation)</t>
  </si>
  <si>
    <t>Skagit County EIS Rate (Weighted by Enrollment-100% Full Alocation)</t>
  </si>
  <si>
    <t>Skamania County EIS Rate (Weighted by Enrollment-100% Full Alocation)</t>
  </si>
  <si>
    <t>Snohomish County EIS Rate (Weighted by Enrollment-100% Full Alocation)</t>
  </si>
  <si>
    <t>Spokane County EIS Rate (Weighted by Enrollment-100% Full Alocation)</t>
  </si>
  <si>
    <t>Stevens County EIS Rate (Weighted by Enrollment-100% Full Alocation)</t>
  </si>
  <si>
    <t>Thurston County EIS Rate (Weighted by Enrollment-100% Full Alocation)</t>
  </si>
  <si>
    <t>Wahkiakum County EIS Rate (Weighted by Enrollment-100% Full Alocation)</t>
  </si>
  <si>
    <t>Walla Walla County EIS Rate (Weighted by Enrollment-100% Full Alocation)</t>
  </si>
  <si>
    <t>Whatcom County EIS Rate (Weighted by Enrollment-100% Full Alocation)</t>
  </si>
  <si>
    <t>Whitman County EIS Rate (Weighted by Enrollment-100% Full Alocation)</t>
  </si>
  <si>
    <t>Yakima County EIS Rate (Weighted by Enrollment-100% Full Alocation)</t>
  </si>
  <si>
    <t xml:space="preserve">Weighted Total </t>
  </si>
  <si>
    <t xml:space="preserve">Color Legend: </t>
  </si>
  <si>
    <t xml:space="preserve">County </t>
  </si>
  <si>
    <t>Monthly Rate Per Child (95% Pass Through)</t>
  </si>
  <si>
    <t xml:space="preserve">Average Monthly Enrollment </t>
  </si>
  <si>
    <t>Average Monthly Enrollment</t>
  </si>
  <si>
    <t>Yakima Valley Community College</t>
  </si>
  <si>
    <t>39953</t>
  </si>
  <si>
    <t>Yakama Nation Tribal Compact</t>
  </si>
  <si>
    <t>39901</t>
  </si>
  <si>
    <t>Educational Service District 105</t>
  </si>
  <si>
    <t>39801</t>
  </si>
  <si>
    <t>39209</t>
  </si>
  <si>
    <t>39208</t>
  </si>
  <si>
    <t>39207</t>
  </si>
  <si>
    <t>39205</t>
  </si>
  <si>
    <t>39204</t>
  </si>
  <si>
    <t>39203</t>
  </si>
  <si>
    <t>39202</t>
  </si>
  <si>
    <t>39201</t>
  </si>
  <si>
    <t>39200</t>
  </si>
  <si>
    <t>39120</t>
  </si>
  <si>
    <t>39119</t>
  </si>
  <si>
    <t>39090</t>
  </si>
  <si>
    <t>39007</t>
  </si>
  <si>
    <t>39003</t>
  </si>
  <si>
    <t>39002</t>
  </si>
  <si>
    <t>Washington State University</t>
  </si>
  <si>
    <t>38905</t>
  </si>
  <si>
    <t>Pullman Community Montessori</t>
  </si>
  <si>
    <t>38901</t>
  </si>
  <si>
    <t>38324</t>
  </si>
  <si>
    <t>38322</t>
  </si>
  <si>
    <t>38320</t>
  </si>
  <si>
    <t>38308</t>
  </si>
  <si>
    <t>38306</t>
  </si>
  <si>
    <t>38304</t>
  </si>
  <si>
    <t>38302</t>
  </si>
  <si>
    <t>38301</t>
  </si>
  <si>
    <t>38300</t>
  </si>
  <si>
    <t>38267</t>
  </si>
  <si>
    <t>38265</t>
  </si>
  <si>
    <t>38264</t>
  </si>
  <si>
    <t>38126</t>
  </si>
  <si>
    <t>Whatcom Community College</t>
  </si>
  <si>
    <t>37952</t>
  </si>
  <si>
    <t>Western Washington University</t>
  </si>
  <si>
    <t>37906</t>
  </si>
  <si>
    <t>Lummi Tribal Agency</t>
  </si>
  <si>
    <t>37903</t>
  </si>
  <si>
    <t>Whatcom Intergenerational High School</t>
  </si>
  <si>
    <t>37902</t>
  </si>
  <si>
    <t>Bellingham Technical College</t>
  </si>
  <si>
    <t>37901</t>
  </si>
  <si>
    <t>37507</t>
  </si>
  <si>
    <t>37506</t>
  </si>
  <si>
    <t>37505</t>
  </si>
  <si>
    <t>37504</t>
  </si>
  <si>
    <t>37503</t>
  </si>
  <si>
    <t>37502</t>
  </si>
  <si>
    <t>37501</t>
  </si>
  <si>
    <t>Walla Walla Community College</t>
  </si>
  <si>
    <t>36950</t>
  </si>
  <si>
    <t>36402</t>
  </si>
  <si>
    <t>36401</t>
  </si>
  <si>
    <t>36400</t>
  </si>
  <si>
    <t>36300</t>
  </si>
  <si>
    <t>36250</t>
  </si>
  <si>
    <t>36140</t>
  </si>
  <si>
    <t>36101</t>
  </si>
  <si>
    <t>35200</t>
  </si>
  <si>
    <t>Washington Military Department</t>
  </si>
  <si>
    <t>34979</t>
  </si>
  <si>
    <t>Department of Children Youth and Families</t>
  </si>
  <si>
    <t>34978</t>
  </si>
  <si>
    <t>Department of Health</t>
  </si>
  <si>
    <t>34977</t>
  </si>
  <si>
    <t>Washington Center for Deaf and Hard of Hearing Youth</t>
  </si>
  <si>
    <t>34975</t>
  </si>
  <si>
    <t>Office of the Governor (Sch for Blind)</t>
  </si>
  <si>
    <t>34974</t>
  </si>
  <si>
    <t>Department of Corrections</t>
  </si>
  <si>
    <t>34973</t>
  </si>
  <si>
    <t>DSHS</t>
  </si>
  <si>
    <t>34970</t>
  </si>
  <si>
    <t>Washington State Charter School Commission</t>
  </si>
  <si>
    <t>34950</t>
  </si>
  <si>
    <t>Puget Sound Community College</t>
  </si>
  <si>
    <t>34945</t>
  </si>
  <si>
    <t>Evergreen State College</t>
  </si>
  <si>
    <t>34903</t>
  </si>
  <si>
    <t>WA HE LUT Indian School Agency</t>
  </si>
  <si>
    <t>34901</t>
  </si>
  <si>
    <t>Capital Region ESD 113</t>
  </si>
  <si>
    <t>34801</t>
  </si>
  <si>
    <t>34402</t>
  </si>
  <si>
    <t>34401</t>
  </si>
  <si>
    <t>34324</t>
  </si>
  <si>
    <t>34307</t>
  </si>
  <si>
    <t>34111</t>
  </si>
  <si>
    <t>34033</t>
  </si>
  <si>
    <t>34003</t>
  </si>
  <si>
    <t>34002</t>
  </si>
  <si>
    <t>33212</t>
  </si>
  <si>
    <t>33211</t>
  </si>
  <si>
    <t>33207</t>
  </si>
  <si>
    <t>33206</t>
  </si>
  <si>
    <t>33205</t>
  </si>
  <si>
    <t>33202</t>
  </si>
  <si>
    <t>33183</t>
  </si>
  <si>
    <t>33115</t>
  </si>
  <si>
    <t>33070</t>
  </si>
  <si>
    <t>33049</t>
  </si>
  <si>
    <t>33036</t>
  </si>
  <si>
    <t>33030</t>
  </si>
  <si>
    <t>Spokane Falls Community College</t>
  </si>
  <si>
    <t>32948</t>
  </si>
  <si>
    <t>Community Colleges of Spokane</t>
  </si>
  <si>
    <t>32931</t>
  </si>
  <si>
    <t>Spokane Public Schools Charter Authorizer</t>
  </si>
  <si>
    <t>32911</t>
  </si>
  <si>
    <t>PRIDE Prep Charter School District</t>
  </si>
  <si>
    <t>32907</t>
  </si>
  <si>
    <t>Lumen Public School</t>
  </si>
  <si>
    <t>32903</t>
  </si>
  <si>
    <t>Eastern Washington University</t>
  </si>
  <si>
    <t>32902</t>
  </si>
  <si>
    <t>Spokane International Academy</t>
  </si>
  <si>
    <t>32901</t>
  </si>
  <si>
    <t>Educational Service District 101</t>
  </si>
  <si>
    <t>32801</t>
  </si>
  <si>
    <t>32416</t>
  </si>
  <si>
    <t>32414</t>
  </si>
  <si>
    <t>32363</t>
  </si>
  <si>
    <t>32362</t>
  </si>
  <si>
    <t>32361</t>
  </si>
  <si>
    <t>32360</t>
  </si>
  <si>
    <t>32358</t>
  </si>
  <si>
    <t>32356</t>
  </si>
  <si>
    <t>32354</t>
  </si>
  <si>
    <t>32326</t>
  </si>
  <si>
    <t>32325</t>
  </si>
  <si>
    <t>32312</t>
  </si>
  <si>
    <t>32123</t>
  </si>
  <si>
    <t>32081</t>
  </si>
  <si>
    <t>Everett Community College</t>
  </si>
  <si>
    <t>31933</t>
  </si>
  <si>
    <t>Edmonds Community College</t>
  </si>
  <si>
    <t>31932</t>
  </si>
  <si>
    <t>31401</t>
  </si>
  <si>
    <t>31332</t>
  </si>
  <si>
    <t>31330</t>
  </si>
  <si>
    <t>31311</t>
  </si>
  <si>
    <t>31306</t>
  </si>
  <si>
    <t>31201</t>
  </si>
  <si>
    <t>31103</t>
  </si>
  <si>
    <t>31063</t>
  </si>
  <si>
    <t>31025</t>
  </si>
  <si>
    <t>31016</t>
  </si>
  <si>
    <t>31015</t>
  </si>
  <si>
    <t>31006</t>
  </si>
  <si>
    <t>31004</t>
  </si>
  <si>
    <t>31002</t>
  </si>
  <si>
    <t>30303</t>
  </si>
  <si>
    <t>30031</t>
  </si>
  <si>
    <t>30029</t>
  </si>
  <si>
    <t>30002</t>
  </si>
  <si>
    <t>Skagit Valley College</t>
  </si>
  <si>
    <t>29944</t>
  </si>
  <si>
    <t>Northwest Educational Service District 189</t>
  </si>
  <si>
    <t>29801</t>
  </si>
  <si>
    <t>29320</t>
  </si>
  <si>
    <t>29317</t>
  </si>
  <si>
    <t>29311</t>
  </si>
  <si>
    <t>29103</t>
  </si>
  <si>
    <t>29101</t>
  </si>
  <si>
    <t>29100</t>
  </si>
  <si>
    <t>29011</t>
  </si>
  <si>
    <t>28149</t>
  </si>
  <si>
    <t>28144</t>
  </si>
  <si>
    <t>28137</t>
  </si>
  <si>
    <t>28010</t>
  </si>
  <si>
    <t>Tacoma Community College</t>
  </si>
  <si>
    <t>27949</t>
  </si>
  <si>
    <t>Pierce College</t>
  </si>
  <si>
    <t>27941</t>
  </si>
  <si>
    <t>Clover Park Technical College</t>
  </si>
  <si>
    <t>27932</t>
  </si>
  <si>
    <t>Bates Technical College</t>
  </si>
  <si>
    <t>27931</t>
  </si>
  <si>
    <t>Summit Public School: Olympus</t>
  </si>
  <si>
    <t>27905</t>
  </si>
  <si>
    <t>Impact | Commencement Bay Elementary</t>
  </si>
  <si>
    <t>27902</t>
  </si>
  <si>
    <t>Chief Leschi Tribal Compact</t>
  </si>
  <si>
    <t>27901</t>
  </si>
  <si>
    <t>27417</t>
  </si>
  <si>
    <t>27416</t>
  </si>
  <si>
    <t>27404</t>
  </si>
  <si>
    <t>27403</t>
  </si>
  <si>
    <t>27402</t>
  </si>
  <si>
    <t>27401</t>
  </si>
  <si>
    <t>27400</t>
  </si>
  <si>
    <t>27344</t>
  </si>
  <si>
    <t>27343</t>
  </si>
  <si>
    <t>27320</t>
  </si>
  <si>
    <t>27083</t>
  </si>
  <si>
    <t>27019</t>
  </si>
  <si>
    <t>27010</t>
  </si>
  <si>
    <t>27003</t>
  </si>
  <si>
    <t>27001</t>
  </si>
  <si>
    <t>26070</t>
  </si>
  <si>
    <t>26059</t>
  </si>
  <si>
    <t>26056</t>
  </si>
  <si>
    <t>25200</t>
  </si>
  <si>
    <t>25160</t>
  </si>
  <si>
    <t>25155</t>
  </si>
  <si>
    <t>25118</t>
  </si>
  <si>
    <t>25116</t>
  </si>
  <si>
    <t>25101</t>
  </si>
  <si>
    <t>24410</t>
  </si>
  <si>
    <t>24404</t>
  </si>
  <si>
    <t>24350</t>
  </si>
  <si>
    <t>24122</t>
  </si>
  <si>
    <t>24111</t>
  </si>
  <si>
    <t>24105</t>
  </si>
  <si>
    <t>24019</t>
  </si>
  <si>
    <t>24014</t>
  </si>
  <si>
    <t>23404</t>
  </si>
  <si>
    <t>23403</t>
  </si>
  <si>
    <t>23402</t>
  </si>
  <si>
    <t>23311</t>
  </si>
  <si>
    <t>23309</t>
  </si>
  <si>
    <t>23054</t>
  </si>
  <si>
    <t>23042</t>
  </si>
  <si>
    <t>22207</t>
  </si>
  <si>
    <t>22204</t>
  </si>
  <si>
    <t>22200</t>
  </si>
  <si>
    <t>22105</t>
  </si>
  <si>
    <t>22073</t>
  </si>
  <si>
    <t>22017</t>
  </si>
  <si>
    <t>22009</t>
  </si>
  <si>
    <t>22008</t>
  </si>
  <si>
    <t>Centralia College</t>
  </si>
  <si>
    <t>21926</t>
  </si>
  <si>
    <t>21401</t>
  </si>
  <si>
    <t>21303</t>
  </si>
  <si>
    <t>21302</t>
  </si>
  <si>
    <t>21301</t>
  </si>
  <si>
    <t>21300</t>
  </si>
  <si>
    <t>21237</t>
  </si>
  <si>
    <t>21234</t>
  </si>
  <si>
    <t>21232</t>
  </si>
  <si>
    <t>21226</t>
  </si>
  <si>
    <t>21214</t>
  </si>
  <si>
    <t>21206</t>
  </si>
  <si>
    <t>21036</t>
  </si>
  <si>
    <t>Vader School District</t>
  </si>
  <si>
    <t>21018</t>
  </si>
  <si>
    <t>21014</t>
  </si>
  <si>
    <t>20406</t>
  </si>
  <si>
    <t>20405</t>
  </si>
  <si>
    <t>20404</t>
  </si>
  <si>
    <t>20403</t>
  </si>
  <si>
    <t>20402</t>
  </si>
  <si>
    <t>20401</t>
  </si>
  <si>
    <t>20400</t>
  </si>
  <si>
    <t>20215</t>
  </si>
  <si>
    <t>20203</t>
  </si>
  <si>
    <t>20094</t>
  </si>
  <si>
    <t>Central Washington University</t>
  </si>
  <si>
    <t>19901</t>
  </si>
  <si>
    <t>19404</t>
  </si>
  <si>
    <t>19403</t>
  </si>
  <si>
    <t>19401</t>
  </si>
  <si>
    <t>19400</t>
  </si>
  <si>
    <t>19028</t>
  </si>
  <si>
    <t>19007</t>
  </si>
  <si>
    <t>Olympic College</t>
  </si>
  <si>
    <t>18939</t>
  </si>
  <si>
    <t>Suquamish Tribal Education Department</t>
  </si>
  <si>
    <t>18902</t>
  </si>
  <si>
    <t>Catalyst Public Schools</t>
  </si>
  <si>
    <t>18901</t>
  </si>
  <si>
    <t>Olympic Educational Service District 114</t>
  </si>
  <si>
    <t>18801</t>
  </si>
  <si>
    <t>18402</t>
  </si>
  <si>
    <t>18401</t>
  </si>
  <si>
    <t>18400</t>
  </si>
  <si>
    <t>18303</t>
  </si>
  <si>
    <t>18100</t>
  </si>
  <si>
    <t>South Seattle Community College (CC Dist #6)</t>
  </si>
  <si>
    <t>17946</t>
  </si>
  <si>
    <t>Shoreline Community College</t>
  </si>
  <si>
    <t>17943</t>
  </si>
  <si>
    <t xml:space="preserve">Seattle Central Community College </t>
  </si>
  <si>
    <t>17942</t>
  </si>
  <si>
    <t>Renton Technical College</t>
  </si>
  <si>
    <t>17941</t>
  </si>
  <si>
    <t>North Seattle Community College</t>
  </si>
  <si>
    <t>17938</t>
  </si>
  <si>
    <t>Lake Washington Institute of Technology</t>
  </si>
  <si>
    <t>17937</t>
  </si>
  <si>
    <t>Highline College</t>
  </si>
  <si>
    <t>17936</t>
  </si>
  <si>
    <t>Green River College</t>
  </si>
  <si>
    <t>17935</t>
  </si>
  <si>
    <t>Bellevue Community College</t>
  </si>
  <si>
    <t>17924</t>
  </si>
  <si>
    <t>University of Washington Early Entrance Program</t>
  </si>
  <si>
    <t>17918</t>
  </si>
  <si>
    <t>Why Not You Academy (formerly Cascade: Midway charter)</t>
  </si>
  <si>
    <t>17917</t>
  </si>
  <si>
    <t>Impact | Salish Sea Elementary</t>
  </si>
  <si>
    <t>17916</t>
  </si>
  <si>
    <t>Impact | Puget Sound Elementary</t>
  </si>
  <si>
    <t>17911</t>
  </si>
  <si>
    <t xml:space="preserve">Rainier Valley Leadership Academy </t>
  </si>
  <si>
    <t>17910</t>
  </si>
  <si>
    <t>Rainier Prep Charter School District</t>
  </si>
  <si>
    <t>17908</t>
  </si>
  <si>
    <t>Summit Public School: Atlas</t>
  </si>
  <si>
    <t>17905</t>
  </si>
  <si>
    <t>University of Washington (17904)</t>
  </si>
  <si>
    <t>17904</t>
  </si>
  <si>
    <t>Muckleshoot Indian Tribe</t>
  </si>
  <si>
    <t>17903</t>
  </si>
  <si>
    <t>Summit Public School: Sierra</t>
  </si>
  <si>
    <t>17902</t>
  </si>
  <si>
    <t>Puget Sound Educational Service District 121</t>
  </si>
  <si>
    <t>17801</t>
  </si>
  <si>
    <t>17417</t>
  </si>
  <si>
    <t>17415</t>
  </si>
  <si>
    <t>17414</t>
  </si>
  <si>
    <t>17412</t>
  </si>
  <si>
    <t>17411</t>
  </si>
  <si>
    <t>17410</t>
  </si>
  <si>
    <t>17409</t>
  </si>
  <si>
    <t>17408</t>
  </si>
  <si>
    <t>17407</t>
  </si>
  <si>
    <t>17406</t>
  </si>
  <si>
    <t>17405</t>
  </si>
  <si>
    <t>17404</t>
  </si>
  <si>
    <t>17403</t>
  </si>
  <si>
    <t>17402</t>
  </si>
  <si>
    <t>17401</t>
  </si>
  <si>
    <t>17400</t>
  </si>
  <si>
    <t>17216</t>
  </si>
  <si>
    <t>17210</t>
  </si>
  <si>
    <t>17001</t>
  </si>
  <si>
    <t>16050</t>
  </si>
  <si>
    <t>16049</t>
  </si>
  <si>
    <t>16048</t>
  </si>
  <si>
    <t>16046</t>
  </si>
  <si>
    <t>16020</t>
  </si>
  <si>
    <t>15206</t>
  </si>
  <si>
    <t>15204</t>
  </si>
  <si>
    <t>15201</t>
  </si>
  <si>
    <t>Grays Harbor College</t>
  </si>
  <si>
    <t>14934</t>
  </si>
  <si>
    <t>14400</t>
  </si>
  <si>
    <t>14172</t>
  </si>
  <si>
    <t>14117</t>
  </si>
  <si>
    <t>14104</t>
  </si>
  <si>
    <t>14099</t>
  </si>
  <si>
    <t>14097</t>
  </si>
  <si>
    <t>14077</t>
  </si>
  <si>
    <t>14068</t>
  </si>
  <si>
    <t>14066</t>
  </si>
  <si>
    <t>14065</t>
  </si>
  <si>
    <t>14064</t>
  </si>
  <si>
    <t>14028</t>
  </si>
  <si>
    <t>14005</t>
  </si>
  <si>
    <t>Big Bend Community College</t>
  </si>
  <si>
    <t>13925</t>
  </si>
  <si>
    <t>13301</t>
  </si>
  <si>
    <t>13167</t>
  </si>
  <si>
    <t>13165</t>
  </si>
  <si>
    <t>13161</t>
  </si>
  <si>
    <t>13160</t>
  </si>
  <si>
    <t>13156</t>
  </si>
  <si>
    <t>13151</t>
  </si>
  <si>
    <t>13146</t>
  </si>
  <si>
    <t>13144</t>
  </si>
  <si>
    <t>13073</t>
  </si>
  <si>
    <t>12110</t>
  </si>
  <si>
    <t>Columbia Basin College</t>
  </si>
  <si>
    <t>11928</t>
  </si>
  <si>
    <t>Educational Service District 123</t>
  </si>
  <si>
    <t>11801</t>
  </si>
  <si>
    <t>11056</t>
  </si>
  <si>
    <t>11054</t>
  </si>
  <si>
    <t>11051</t>
  </si>
  <si>
    <t>11001</t>
  </si>
  <si>
    <t>10309</t>
  </si>
  <si>
    <t>10070</t>
  </si>
  <si>
    <t>10065</t>
  </si>
  <si>
    <t>10050</t>
  </si>
  <si>
    <t>10003</t>
  </si>
  <si>
    <t>09209</t>
  </si>
  <si>
    <t>09207</t>
  </si>
  <si>
    <t>09206</t>
  </si>
  <si>
    <t>09102</t>
  </si>
  <si>
    <t>09075</t>
  </si>
  <si>
    <t>09013</t>
  </si>
  <si>
    <t>Lower Columbia College</t>
  </si>
  <si>
    <t>08937</t>
  </si>
  <si>
    <t>08458</t>
  </si>
  <si>
    <t>08404</t>
  </si>
  <si>
    <t>08402</t>
  </si>
  <si>
    <t>08401</t>
  </si>
  <si>
    <t>08130</t>
  </si>
  <si>
    <t>08122</t>
  </si>
  <si>
    <t>07035</t>
  </si>
  <si>
    <t>07002</t>
  </si>
  <si>
    <t>Clark College</t>
  </si>
  <si>
    <t>06927</t>
  </si>
  <si>
    <t>Educational Service District 112</t>
  </si>
  <si>
    <t>06801</t>
  </si>
  <si>
    <t>ESA 112</t>
  </si>
  <si>
    <t>06701</t>
  </si>
  <si>
    <t>06122</t>
  </si>
  <si>
    <t>06119</t>
  </si>
  <si>
    <t>06117</t>
  </si>
  <si>
    <t>06114</t>
  </si>
  <si>
    <t>06112</t>
  </si>
  <si>
    <t>06103</t>
  </si>
  <si>
    <t>06101</t>
  </si>
  <si>
    <t>06098</t>
  </si>
  <si>
    <t>06037</t>
  </si>
  <si>
    <t>Peninsula College</t>
  </si>
  <si>
    <t>05940</t>
  </si>
  <si>
    <t>Quileute Tribal School District</t>
  </si>
  <si>
    <t>05903</t>
  </si>
  <si>
    <t>05402</t>
  </si>
  <si>
    <t>05401</t>
  </si>
  <si>
    <t>05323</t>
  </si>
  <si>
    <t>05313</t>
  </si>
  <si>
    <t>05121</t>
  </si>
  <si>
    <t>Wenatchee Vally College</t>
  </si>
  <si>
    <t>04951</t>
  </si>
  <si>
    <t>Pinnacles Prep</t>
  </si>
  <si>
    <t>04901</t>
  </si>
  <si>
    <t>North Central Educational Service District 171</t>
  </si>
  <si>
    <t>04801</t>
  </si>
  <si>
    <t>04246</t>
  </si>
  <si>
    <t>04228</t>
  </si>
  <si>
    <t>CASHMERE SCHOOL DISTRICT</t>
  </si>
  <si>
    <t>04222</t>
  </si>
  <si>
    <t>04129</t>
  </si>
  <si>
    <t>04127</t>
  </si>
  <si>
    <t>04069</t>
  </si>
  <si>
    <t>04019</t>
  </si>
  <si>
    <t>03400</t>
  </si>
  <si>
    <t>03116</t>
  </si>
  <si>
    <t>03053</t>
  </si>
  <si>
    <t>03052</t>
  </si>
  <si>
    <t>03050</t>
  </si>
  <si>
    <t>03017</t>
  </si>
  <si>
    <t>02420</t>
  </si>
  <si>
    <t>02250</t>
  </si>
  <si>
    <t>01160</t>
  </si>
  <si>
    <t>01158</t>
  </si>
  <si>
    <t>01147</t>
  </si>
  <si>
    <t>01122</t>
  </si>
  <si>
    <t>01109</t>
  </si>
  <si>
    <t>Z246
SpEd BEA Rate</t>
  </si>
  <si>
    <t>OrganizationName</t>
  </si>
  <si>
    <t>OSPILegacyCode</t>
  </si>
  <si>
    <t>CCDDD</t>
  </si>
  <si>
    <t>EIS Rate (Weighted by Enrollment-100% Full Alocation)</t>
  </si>
  <si>
    <t>All Counties</t>
  </si>
  <si>
    <t>Notes:</t>
  </si>
  <si>
    <t>Source:</t>
  </si>
  <si>
    <t>2022-2023</t>
  </si>
  <si>
    <t xml:space="preserve">OSPI SpEd BEA Rate </t>
  </si>
  <si>
    <t>Mar</t>
  </si>
  <si>
    <t>E250 &amp; F20 have counts for the contract associated with the Nisqually Tribe enrolled In the Olympia School District</t>
  </si>
  <si>
    <t>Index</t>
  </si>
  <si>
    <t>Amount Withheld by Lead Agency (5% of Full Allocation)</t>
  </si>
  <si>
    <t>July 1 2023</t>
  </si>
  <si>
    <t>Oct 1 2023</t>
  </si>
  <si>
    <t>Jan 1 2024</t>
  </si>
  <si>
    <t>Jun 1 2024</t>
  </si>
  <si>
    <t>06901</t>
  </si>
  <si>
    <t>Rooted School Vancouver</t>
  </si>
  <si>
    <t>17919</t>
  </si>
  <si>
    <t>Impact | Black River Elementary</t>
  </si>
  <si>
    <t>24915</t>
  </si>
  <si>
    <t>Paschal Sherman Indian School</t>
  </si>
  <si>
    <t>Sumner-Bonney Lake School District</t>
  </si>
  <si>
    <t>Easton and Eastmont are sharing the same CCDDD, but only Easton appears in this workbook</t>
  </si>
  <si>
    <t>Other highlighted are where names have been edited to match SpEd BEA names</t>
  </si>
  <si>
    <t>Oct</t>
  </si>
  <si>
    <t>Nov</t>
  </si>
  <si>
    <t>Dec</t>
  </si>
  <si>
    <t>Jan</t>
  </si>
  <si>
    <t>Feb</t>
  </si>
  <si>
    <t>Monthly Rate Per Child (100% Full Allocation)</t>
  </si>
  <si>
    <t>FY23-24 Single Monthly Count Tracking Grid (Edited for Rates Adjustment)</t>
  </si>
  <si>
    <t>2023-2024</t>
  </si>
  <si>
    <t>Funding Appropriated (SpEd BEA Rate x 1.15) Jul 2024</t>
  </si>
  <si>
    <t>Funding Appropriated (SpEd BEA Rate x 1.15) Oct 2024</t>
  </si>
  <si>
    <t>Funding Appropriated (SpEd BEA Rate x 1.15)  Dec 2024</t>
  </si>
  <si>
    <t>Funding Appropriated (SpEd BEA Rate x 1.15) Mar 2025</t>
  </si>
  <si>
    <t>There's an extra value now, Pullman Community Montessori</t>
  </si>
  <si>
    <t>Sep</t>
  </si>
  <si>
    <t>Apr</t>
  </si>
  <si>
    <t>May</t>
  </si>
  <si>
    <t>Jun</t>
  </si>
  <si>
    <t>Jul</t>
  </si>
  <si>
    <t>Aug</t>
  </si>
  <si>
    <t>`</t>
  </si>
  <si>
    <t>ESIT AAFTE Apr 24 - Mar 25</t>
  </si>
  <si>
    <t>ESIT AAFTE Jul 25-Nov25</t>
  </si>
  <si>
    <t>ESIT AAFTE Dec 25 - Mar 26</t>
  </si>
  <si>
    <t>ESIT AAFTE  FY25</t>
  </si>
  <si>
    <t>Jul-Sept Monthly 95% Rates</t>
  </si>
  <si>
    <t>Jul-Sept Monthly 100% Rates</t>
  </si>
  <si>
    <t>Oct-Dec Monthly 95% Rates</t>
  </si>
  <si>
    <t>Oct-Dec Monthly 100% Rates</t>
  </si>
  <si>
    <t xml:space="preserve">Jan - Mar Monthly 95% Rates </t>
  </si>
  <si>
    <t xml:space="preserve">Jan - Mar Monthly 100% Rates </t>
  </si>
  <si>
    <t>Apr - Mar Monthly 95% Rates</t>
  </si>
  <si>
    <t>Apr - Mar Monthly 100%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</si>
</sst>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2" fillId="3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6" borderId="1" xfId="2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3" fillId="0" borderId="1" xfId="0" applyFont="1" applyBorder="1"/>
    <xf numFmtId="44" fontId="0" fillId="0" borderId="1" xfId="3" applyFont="1" applyFill="1" applyBorder="1"/>
    <xf numFmtId="44" fontId="0" fillId="7" borderId="1" xfId="3" applyFont="1" applyFill="1" applyBorder="1"/>
    <xf numFmtId="44" fontId="2" fillId="7" borderId="1" xfId="3" applyFont="1" applyFill="1" applyBorder="1"/>
    <xf numFmtId="44" fontId="2" fillId="2" borderId="1" xfId="3" applyFont="1" applyFill="1" applyBorder="1"/>
    <xf numFmtId="44" fontId="2" fillId="4" borderId="1" xfId="3" applyFont="1" applyFill="1" applyBorder="1"/>
    <xf numFmtId="1" fontId="0" fillId="0" borderId="0" xfId="0" applyNumberFormat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8" borderId="1" xfId="0" applyFont="1" applyFill="1" applyBorder="1"/>
    <xf numFmtId="44" fontId="2" fillId="4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2" fontId="2" fillId="7" borderId="1" xfId="3" applyNumberFormat="1" applyFont="1" applyFill="1" applyBorder="1" applyAlignment="1">
      <alignment horizontal="center"/>
    </xf>
    <xf numFmtId="0" fontId="2" fillId="9" borderId="1" xfId="2" applyFont="1" applyFill="1" applyBorder="1" applyAlignment="1">
      <alignment horizontal="center" vertical="center" wrapText="1"/>
    </xf>
    <xf numFmtId="44" fontId="2" fillId="10" borderId="1" xfId="3" applyFont="1" applyFill="1" applyBorder="1"/>
    <xf numFmtId="0" fontId="6" fillId="11" borderId="0" xfId="0" applyFont="1" applyFill="1"/>
    <xf numFmtId="2" fontId="2" fillId="10" borderId="1" xfId="3" applyNumberFormat="1" applyFont="1" applyFill="1" applyBorder="1"/>
    <xf numFmtId="44" fontId="2" fillId="4" borderId="1" xfId="3" applyFont="1" applyFill="1" applyBorder="1" applyAlignment="1">
      <alignment horizontal="center"/>
    </xf>
    <xf numFmtId="2" fontId="2" fillId="4" borderId="1" xfId="3" applyNumberFormat="1" applyFont="1" applyFill="1" applyBorder="1"/>
    <xf numFmtId="2" fontId="0" fillId="0" borderId="0" xfId="0" applyNumberFormat="1"/>
    <xf numFmtId="9" fontId="0" fillId="0" borderId="0" xfId="7" applyFont="1"/>
    <xf numFmtId="44" fontId="0" fillId="4" borderId="1" xfId="3" applyFont="1" applyFill="1" applyBorder="1"/>
    <xf numFmtId="0" fontId="0" fillId="13" borderId="2" xfId="0" applyFill="1" applyBorder="1"/>
    <xf numFmtId="0" fontId="0" fillId="13" borderId="3" xfId="0" applyFill="1" applyBorder="1"/>
    <xf numFmtId="43" fontId="0" fillId="13" borderId="4" xfId="0" applyNumberFormat="1" applyFill="1" applyBorder="1"/>
    <xf numFmtId="0" fontId="4" fillId="12" borderId="5" xfId="0" applyFont="1" applyFill="1" applyBorder="1" applyAlignment="1">
      <alignment wrapText="1"/>
    </xf>
    <xf numFmtId="0" fontId="4" fillId="12" borderId="6" xfId="0" applyFont="1" applyFill="1" applyBorder="1" applyAlignment="1">
      <alignment wrapText="1"/>
    </xf>
    <xf numFmtId="0" fontId="4" fillId="12" borderId="7" xfId="0" applyFont="1" applyFill="1" applyBorder="1" applyAlignment="1">
      <alignment wrapText="1"/>
    </xf>
    <xf numFmtId="0" fontId="0" fillId="13" borderId="5" xfId="0" applyFill="1" applyBorder="1"/>
    <xf numFmtId="0" fontId="0" fillId="13" borderId="6" xfId="0" applyFill="1" applyBorder="1"/>
    <xf numFmtId="43" fontId="0" fillId="13" borderId="7" xfId="0" applyNumberFormat="1" applyFill="1" applyBorder="1"/>
    <xf numFmtId="0" fontId="0" fillId="0" borderId="5" xfId="0" applyBorder="1"/>
    <xf numFmtId="0" fontId="0" fillId="0" borderId="6" xfId="0" applyBorder="1"/>
    <xf numFmtId="43" fontId="0" fillId="0" borderId="7" xfId="0" applyNumberFormat="1" applyBorder="1"/>
    <xf numFmtId="164" fontId="0" fillId="0" borderId="0" xfId="0" applyNumberFormat="1"/>
    <xf numFmtId="165" fontId="2" fillId="0" borderId="7" xfId="0" applyNumberFormat="1" applyFont="1" applyBorder="1"/>
    <xf numFmtId="49" fontId="0" fillId="13" borderId="5" xfId="0" applyNumberFormat="1" applyFill="1" applyBorder="1"/>
    <xf numFmtId="49" fontId="0" fillId="0" borderId="5" xfId="0" applyNumberFormat="1" applyBorder="1"/>
    <xf numFmtId="0" fontId="4" fillId="12" borderId="5" xfId="0" applyFont="1" applyFill="1" applyBorder="1"/>
    <xf numFmtId="0" fontId="4" fillId="12" borderId="6" xfId="0" applyFont="1" applyFill="1" applyBorder="1"/>
    <xf numFmtId="0" fontId="0" fillId="11" borderId="6" xfId="0" applyFill="1" applyBorder="1"/>
    <xf numFmtId="0" fontId="0" fillId="14" borderId="6" xfId="0" applyFill="1" applyBorder="1"/>
    <xf numFmtId="44" fontId="0" fillId="0" borderId="0" xfId="3" applyFont="1"/>
    <xf numFmtId="44" fontId="8" fillId="0" borderId="0" xfId="0" applyNumberFormat="1" applyFont="1"/>
    <xf numFmtId="0" fontId="2" fillId="10" borderId="1" xfId="3" applyNumberFormat="1" applyFont="1" applyFill="1" applyBorder="1"/>
    <xf numFmtId="43" fontId="2" fillId="0" borderId="7" xfId="0" applyNumberFormat="1" applyFont="1" applyBorder="1"/>
    <xf numFmtId="43" fontId="0" fillId="0" borderId="0" xfId="0" applyNumberFormat="1"/>
    <xf numFmtId="0" fontId="8" fillId="0" borderId="0" xfId="0" applyFont="1"/>
    <xf numFmtId="0" fontId="10" fillId="0" borderId="0" xfId="0" applyFont="1"/>
    <xf numFmtId="44" fontId="10" fillId="0" borderId="0" xfId="0" applyNumberFormat="1" applyFont="1"/>
    <xf numFmtId="0" fontId="4" fillId="12" borderId="0" xfId="0" applyFont="1" applyFill="1"/>
    <xf numFmtId="44" fontId="0" fillId="0" borderId="0" xfId="0" applyNumberFormat="1"/>
    <xf numFmtId="0" fontId="0" fillId="0" borderId="8" xfId="0" applyBorder="1"/>
    <xf numFmtId="44" fontId="0" fillId="0" borderId="8" xfId="3" applyNumberFormat="1" applyFont="1" applyBorder="1"/>
    <xf numFmtId="44" fontId="10" fillId="0" borderId="8" xfId="0" applyNumberFormat="1" applyFont="1" applyBorder="1"/>
    <xf numFmtId="44" fontId="0" fillId="0" borderId="10" xfId="3" applyNumberFormat="1" applyFont="1" applyBorder="1"/>
    <xf numFmtId="44" fontId="0" fillId="0" borderId="9" xfId="3" applyNumberFormat="1" applyFont="1" applyBorder="1"/>
    <xf numFmtId="0" fontId="0" fillId="0" borderId="11" xfId="0" applyBorder="1"/>
    <xf numFmtId="44" fontId="0" fillId="0" borderId="11" xfId="3" applyNumberFormat="1" applyFont="1" applyBorder="1"/>
    <xf numFmtId="44" fontId="0" fillId="0" borderId="12" xfId="3" applyNumberFormat="1" applyFont="1" applyBorder="1"/>
    <xf numFmtId="44" fontId="0" fillId="0" borderId="13" xfId="3" applyNumberFormat="1" applyFont="1" applyBorder="1"/>
    <xf numFmtId="44" fontId="10" fillId="0" borderId="11" xfId="0" applyNumberFormat="1" applyFont="1" applyBorder="1"/>
    <xf numFmtId="0" fontId="7" fillId="15" borderId="1" xfId="0" applyFont="1" applyFill="1" applyBorder="1" applyAlignment="1">
      <alignment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</cellXfs>
  <cellStyles count="9">
    <cellStyle name="Comma" xfId="1" builtinId="3"/>
    <cellStyle name="Comma 2" xfId="6" xr:uid="{00000000-0005-0000-0000-000001000000}"/>
    <cellStyle name="Currency" xfId="3" builtinId="4"/>
    <cellStyle name="Normal" xfId="0" builtinId="0"/>
    <cellStyle name="Normal 2 2" xfId="4" xr:uid="{00000000-0005-0000-0000-000004000000}"/>
    <cellStyle name="Normal 2 2 2 2 2" xfId="2" xr:uid="{00000000-0005-0000-0000-000005000000}"/>
    <cellStyle name="Normal 3" xfId="5" xr:uid="{00000000-0005-0000-0000-000006000000}"/>
    <cellStyle name="Normal 4" xfId="8" xr:uid="{00000000-0005-0000-0000-000007000000}"/>
    <cellStyle name="Percent" xfId="7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A6" workbookViewId="0">
      <selection activeCell="K7" sqref="K7"/>
    </sheetView>
  </sheetViews>
  <sheetFormatPr defaultRowHeight="14.5" x14ac:dyDescent="0.35"/>
  <cols>
    <col min="1" max="1" width="13" bestFit="1" customWidth="1"/>
    <col min="2" max="2" width="17.54296875" customWidth="1"/>
    <col min="3" max="3" width="17" customWidth="1"/>
    <col min="4" max="4" width="16.6328125" customWidth="1"/>
    <col min="5" max="5" width="16.08984375" customWidth="1"/>
    <col min="6" max="7" width="17.54296875" customWidth="1"/>
    <col min="8" max="8" width="18.26953125" customWidth="1"/>
    <col min="9" max="9" width="17" style="55" customWidth="1"/>
    <col min="10" max="10" width="7.81640625" style="54" bestFit="1" customWidth="1"/>
    <col min="11" max="11" width="8.453125" style="54" bestFit="1" customWidth="1"/>
    <col min="12" max="12" width="10.08984375" style="54" bestFit="1" customWidth="1"/>
    <col min="13" max="14" width="9.08984375" style="55" customWidth="1"/>
    <col min="15" max="18" width="9.08984375" customWidth="1"/>
  </cols>
  <sheetData>
    <row r="1" spans="1:15" ht="70.5" customHeight="1" thickBot="1" x14ac:dyDescent="0.4">
      <c r="A1" s="69" t="s">
        <v>376</v>
      </c>
      <c r="B1" s="70" t="s">
        <v>891</v>
      </c>
      <c r="C1" s="71" t="s">
        <v>892</v>
      </c>
      <c r="D1" s="72" t="s">
        <v>893</v>
      </c>
      <c r="E1" s="73" t="s">
        <v>894</v>
      </c>
      <c r="F1" s="74" t="s">
        <v>895</v>
      </c>
      <c r="G1" s="75" t="s">
        <v>896</v>
      </c>
      <c r="H1" s="76" t="s">
        <v>897</v>
      </c>
      <c r="I1" s="77" t="s">
        <v>898</v>
      </c>
    </row>
    <row r="2" spans="1:15" x14ac:dyDescent="0.35">
      <c r="A2" s="64" t="s">
        <v>2</v>
      </c>
      <c r="B2" s="65">
        <f>IFERROR('County EIS Rate'!D11,"")</f>
        <v>911.64099680280526</v>
      </c>
      <c r="C2" s="66"/>
      <c r="D2" s="67" t="str">
        <f>IFERROR('County EIS Rate'!H11,"")</f>
        <v/>
      </c>
      <c r="E2" s="66"/>
      <c r="F2" s="67" t="str">
        <f>IFERROR('County EIS Rate'!L11,"")</f>
        <v/>
      </c>
      <c r="G2" s="66"/>
      <c r="H2" s="67" t="str">
        <f>IFERROR('County EIS Rate'!P11,"")</f>
        <v/>
      </c>
      <c r="I2" s="68"/>
      <c r="J2" s="50"/>
      <c r="K2" s="50"/>
      <c r="L2" s="49"/>
      <c r="M2" s="56"/>
      <c r="N2" s="49"/>
      <c r="O2" s="58"/>
    </row>
    <row r="3" spans="1:15" x14ac:dyDescent="0.35">
      <c r="A3" s="59" t="s">
        <v>8</v>
      </c>
      <c r="B3" s="60">
        <f>IFERROR('County EIS Rate'!D17,"")</f>
        <v>909.67908388741125</v>
      </c>
      <c r="C3" s="63"/>
      <c r="D3" s="62" t="str">
        <f>IFERROR('County EIS Rate'!H17,"")</f>
        <v/>
      </c>
      <c r="E3" s="63"/>
      <c r="F3" s="62" t="str">
        <f>IFERROR('County EIS Rate'!L17,"")</f>
        <v/>
      </c>
      <c r="G3" s="63"/>
      <c r="H3" s="62" t="str">
        <f>IFERROR('County EIS Rate'!P17,"")</f>
        <v/>
      </c>
      <c r="I3" s="61"/>
      <c r="J3" s="50"/>
      <c r="K3" s="50"/>
      <c r="L3" s="49"/>
      <c r="M3" s="56"/>
      <c r="N3" s="49"/>
      <c r="O3" s="58"/>
    </row>
    <row r="4" spans="1:15" x14ac:dyDescent="0.35">
      <c r="A4" s="59" t="s">
        <v>11</v>
      </c>
      <c r="B4" s="60">
        <f>IFERROR('County EIS Rate'!D27,"")</f>
        <v>906.02119050180238</v>
      </c>
      <c r="C4" s="63"/>
      <c r="D4" s="62" t="str">
        <f>IFERROR('County EIS Rate'!H27,"")</f>
        <v/>
      </c>
      <c r="E4" s="63"/>
      <c r="F4" s="62" t="str">
        <f>IFERROR('County EIS Rate'!L27,"")</f>
        <v/>
      </c>
      <c r="G4" s="63"/>
      <c r="H4" s="62" t="str">
        <f>IFERROR('County EIS Rate'!P27,"")</f>
        <v/>
      </c>
      <c r="I4" s="61"/>
      <c r="J4" s="50"/>
      <c r="K4" s="50"/>
      <c r="L4" s="49"/>
      <c r="M4" s="56"/>
      <c r="N4" s="49"/>
      <c r="O4" s="58"/>
    </row>
    <row r="5" spans="1:15" x14ac:dyDescent="0.35">
      <c r="A5" s="59" t="s">
        <v>18</v>
      </c>
      <c r="B5" s="60">
        <f>IFERROR('County EIS Rate'!D38,"")</f>
        <v>898.33963382051274</v>
      </c>
      <c r="C5" s="63"/>
      <c r="D5" s="62" t="str">
        <f>IFERROR('County EIS Rate'!H38,"")</f>
        <v/>
      </c>
      <c r="E5" s="63"/>
      <c r="F5" s="62" t="str">
        <f>IFERROR('County EIS Rate'!L38,"")</f>
        <v/>
      </c>
      <c r="G5" s="63"/>
      <c r="H5" s="62" t="str">
        <f>IFERROR('County EIS Rate'!P38,"")</f>
        <v/>
      </c>
      <c r="I5" s="61"/>
      <c r="J5" s="50"/>
      <c r="K5" s="50"/>
      <c r="L5" s="49"/>
      <c r="M5" s="56"/>
      <c r="N5" s="49"/>
      <c r="O5" s="58"/>
    </row>
    <row r="6" spans="1:15" x14ac:dyDescent="0.35">
      <c r="A6" s="59" t="s">
        <v>26</v>
      </c>
      <c r="B6" s="60">
        <f>IFERROR('County EIS Rate'!D47,"")</f>
        <v>925.86578513136931</v>
      </c>
      <c r="C6" s="63"/>
      <c r="D6" s="62" t="str">
        <f>IFERROR('County EIS Rate'!H47,"")</f>
        <v/>
      </c>
      <c r="E6" s="63"/>
      <c r="F6" s="62" t="str">
        <f>IFERROR('County EIS Rate'!L47,"")</f>
        <v/>
      </c>
      <c r="G6" s="63"/>
      <c r="H6" s="62" t="str">
        <f>IFERROR('County EIS Rate'!P47,"")</f>
        <v/>
      </c>
      <c r="I6" s="61"/>
      <c r="J6" s="50"/>
      <c r="K6" s="50"/>
      <c r="L6" s="49"/>
      <c r="M6" s="56"/>
      <c r="N6" s="49"/>
      <c r="O6" s="58"/>
    </row>
    <row r="7" spans="1:15" x14ac:dyDescent="0.35">
      <c r="A7" s="59" t="s">
        <v>32</v>
      </c>
      <c r="B7" s="60">
        <f>IFERROR('County EIS Rate'!D60,"")</f>
        <v>956.77049531725174</v>
      </c>
      <c r="C7" s="63"/>
      <c r="D7" s="62" t="str">
        <f>IFERROR('County EIS Rate'!H60,"")</f>
        <v/>
      </c>
      <c r="E7" s="63"/>
      <c r="F7" s="62" t="str">
        <f>IFERROR('County EIS Rate'!L60,"")</f>
        <v/>
      </c>
      <c r="G7" s="63"/>
      <c r="H7" s="62" t="str">
        <f>IFERROR('County EIS Rate'!P60,"")</f>
        <v/>
      </c>
      <c r="I7" s="61"/>
      <c r="J7" s="50"/>
      <c r="K7" s="50"/>
      <c r="L7" s="49"/>
      <c r="M7" s="56"/>
      <c r="N7" s="49"/>
      <c r="O7" s="58"/>
    </row>
    <row r="8" spans="1:15" x14ac:dyDescent="0.35">
      <c r="A8" s="59" t="s">
        <v>42</v>
      </c>
      <c r="B8" s="60">
        <f>IFERROR('County EIS Rate'!D66,"")</f>
        <v>934.87674242886158</v>
      </c>
      <c r="C8" s="63"/>
      <c r="D8" s="62" t="str">
        <f>IFERROR('County EIS Rate'!H66,"")</f>
        <v/>
      </c>
      <c r="E8" s="63"/>
      <c r="F8" s="62" t="str">
        <f>IFERROR('County EIS Rate'!L66,"")</f>
        <v/>
      </c>
      <c r="G8" s="63"/>
      <c r="H8" s="62" t="str">
        <f>IFERROR('County EIS Rate'!P66,"")</f>
        <v/>
      </c>
      <c r="I8" s="61"/>
      <c r="J8" s="50"/>
      <c r="K8" s="50"/>
      <c r="L8" s="49"/>
      <c r="M8" s="56"/>
      <c r="N8" s="49"/>
      <c r="O8" s="58"/>
    </row>
    <row r="9" spans="1:15" x14ac:dyDescent="0.35">
      <c r="A9" s="59" t="s">
        <v>45</v>
      </c>
      <c r="B9" s="60">
        <f>IFERROR('County EIS Rate'!D76,"")</f>
        <v>917.49716819559228</v>
      </c>
      <c r="C9" s="63"/>
      <c r="D9" s="62" t="str">
        <f>IFERROR('County EIS Rate'!H76,"")</f>
        <v/>
      </c>
      <c r="E9" s="63"/>
      <c r="F9" s="62" t="str">
        <f>IFERROR('County EIS Rate'!L76,"")</f>
        <v/>
      </c>
      <c r="G9" s="63"/>
      <c r="H9" s="62" t="str">
        <f>IFERROR('County EIS Rate'!P76,"")</f>
        <v/>
      </c>
      <c r="I9" s="61"/>
      <c r="J9" s="50"/>
      <c r="K9" s="50"/>
      <c r="L9" s="49"/>
      <c r="M9" s="56"/>
      <c r="N9" s="49"/>
      <c r="O9" s="58"/>
    </row>
    <row r="10" spans="1:15" x14ac:dyDescent="0.35">
      <c r="A10" s="59" t="s">
        <v>52</v>
      </c>
      <c r="B10" s="60">
        <f>IFERROR('County EIS Rate'!D86,"")</f>
        <v>914.8459707005311</v>
      </c>
      <c r="C10" s="63"/>
      <c r="D10" s="62" t="str">
        <f>IFERROR('County EIS Rate'!H86,"")</f>
        <v/>
      </c>
      <c r="E10" s="63"/>
      <c r="F10" s="62" t="str">
        <f>IFERROR('County EIS Rate'!L86,"")</f>
        <v/>
      </c>
      <c r="G10" s="63"/>
      <c r="H10" s="62" t="str">
        <f>IFERROR('County EIS Rate'!P86,"")</f>
        <v/>
      </c>
      <c r="I10" s="61"/>
      <c r="J10" s="50"/>
      <c r="K10" s="50"/>
      <c r="L10" s="49"/>
      <c r="M10" s="56"/>
      <c r="N10" s="49"/>
      <c r="O10" s="58"/>
    </row>
    <row r="11" spans="1:15" x14ac:dyDescent="0.35">
      <c r="A11" s="59" t="s">
        <v>59</v>
      </c>
      <c r="B11" s="60">
        <f>IFERROR('County EIS Rate'!D95,"")</f>
        <v>971.06862499999977</v>
      </c>
      <c r="C11" s="63"/>
      <c r="D11" s="62" t="str">
        <f>IFERROR('County EIS Rate'!H95,"")</f>
        <v/>
      </c>
      <c r="E11" s="63"/>
      <c r="F11" s="62" t="str">
        <f>IFERROR('County EIS Rate'!L95,"")</f>
        <v/>
      </c>
      <c r="G11" s="63"/>
      <c r="H11" s="62" t="str">
        <f>IFERROR('County EIS Rate'!P95,"")</f>
        <v/>
      </c>
      <c r="I11" s="61"/>
      <c r="J11" s="50"/>
      <c r="K11" s="50"/>
      <c r="L11" s="49"/>
      <c r="M11" s="56"/>
      <c r="N11" s="49"/>
      <c r="O11" s="58"/>
    </row>
    <row r="12" spans="1:15" x14ac:dyDescent="0.35">
      <c r="A12" s="59" t="s">
        <v>65</v>
      </c>
      <c r="B12" s="60">
        <f>IFERROR('County EIS Rate'!D103,"")</f>
        <v>912.75436487409308</v>
      </c>
      <c r="C12" s="63"/>
      <c r="D12" s="62" t="str">
        <f>IFERROR('County EIS Rate'!H103,"")</f>
        <v/>
      </c>
      <c r="E12" s="63"/>
      <c r="F12" s="62" t="str">
        <f>IFERROR('County EIS Rate'!L103,"")</f>
        <v/>
      </c>
      <c r="G12" s="63"/>
      <c r="H12" s="62" t="str">
        <f>IFERROR('County EIS Rate'!P103,"")</f>
        <v/>
      </c>
      <c r="I12" s="61"/>
      <c r="J12" s="50"/>
      <c r="K12" s="50"/>
      <c r="L12" s="49"/>
      <c r="M12" s="56"/>
      <c r="N12" s="49"/>
      <c r="O12" s="58"/>
    </row>
    <row r="13" spans="1:15" x14ac:dyDescent="0.35">
      <c r="A13" s="59" t="s">
        <v>70</v>
      </c>
      <c r="B13" s="60">
        <f>IFERROR('County EIS Rate'!D108,"")</f>
        <v>935.56146458333342</v>
      </c>
      <c r="C13" s="63"/>
      <c r="D13" s="62"/>
      <c r="E13" s="63"/>
      <c r="F13" s="62" t="str">
        <f>IFERROR('County EIS Rate'!L108,"")</f>
        <v/>
      </c>
      <c r="G13" s="63"/>
      <c r="H13" s="62" t="str">
        <f>IFERROR('County EIS Rate'!P108,"")</f>
        <v/>
      </c>
      <c r="I13" s="61"/>
      <c r="J13" s="50"/>
      <c r="K13" s="50"/>
      <c r="L13" s="49"/>
      <c r="M13" s="56"/>
      <c r="N13" s="49"/>
      <c r="O13" s="58"/>
    </row>
    <row r="14" spans="1:15" x14ac:dyDescent="0.35">
      <c r="A14" s="59" t="s">
        <v>72</v>
      </c>
      <c r="B14" s="60">
        <f>IFERROR('County EIS Rate'!D122,"")</f>
        <v>914.26624461887184</v>
      </c>
      <c r="C14" s="63"/>
      <c r="D14" s="62" t="str">
        <f>IFERROR('County EIS Rate'!H122,"")</f>
        <v/>
      </c>
      <c r="E14" s="63"/>
      <c r="F14" s="62" t="str">
        <f>IFERROR('County EIS Rate'!L122,"")</f>
        <v/>
      </c>
      <c r="G14" s="63"/>
      <c r="H14" s="62" t="str">
        <f>IFERROR('County EIS Rate'!P122,"")</f>
        <v/>
      </c>
      <c r="I14" s="61"/>
      <c r="J14" s="50"/>
      <c r="K14" s="50"/>
      <c r="L14" s="49"/>
      <c r="M14" s="56"/>
      <c r="N14" s="49"/>
      <c r="O14" s="58"/>
    </row>
    <row r="15" spans="1:15" x14ac:dyDescent="0.35">
      <c r="A15" s="59" t="s">
        <v>83</v>
      </c>
      <c r="B15" s="60">
        <f>IFERROR('County EIS Rate'!D139,"")</f>
        <v>917.18720149939168</v>
      </c>
      <c r="C15" s="63"/>
      <c r="D15" s="62" t="str">
        <f>IFERROR('County EIS Rate'!H139,"")</f>
        <v/>
      </c>
      <c r="E15" s="63"/>
      <c r="F15" s="62" t="str">
        <f>IFERROR('County EIS Rate'!L139,"")</f>
        <v/>
      </c>
      <c r="G15" s="63"/>
      <c r="H15" s="62" t="str">
        <f>IFERROR('County EIS Rate'!P139,"")</f>
        <v/>
      </c>
      <c r="I15" s="61"/>
      <c r="J15" s="50"/>
      <c r="K15" s="50"/>
      <c r="L15" s="49"/>
      <c r="M15" s="56"/>
      <c r="N15" s="49"/>
      <c r="O15" s="58"/>
    </row>
    <row r="16" spans="1:15" x14ac:dyDescent="0.35">
      <c r="A16" s="59" t="s">
        <v>97</v>
      </c>
      <c r="B16" s="60">
        <f>IFERROR('County EIS Rate'!D146,"")</f>
        <v>998.49789850460127</v>
      </c>
      <c r="C16" s="63"/>
      <c r="D16" s="62" t="str">
        <f>IFERROR('County EIS Rate'!H146,"")</f>
        <v/>
      </c>
      <c r="E16" s="63"/>
      <c r="F16" s="62" t="str">
        <f>IFERROR('County EIS Rate'!L146,"")</f>
        <v/>
      </c>
      <c r="G16" s="63"/>
      <c r="H16" s="62" t="str">
        <f>IFERROR('County EIS Rate'!P146,"")</f>
        <v/>
      </c>
      <c r="I16" s="61"/>
      <c r="J16" s="50"/>
      <c r="K16" s="50"/>
      <c r="L16" s="49"/>
      <c r="M16" s="56"/>
      <c r="N16" s="49"/>
      <c r="O16" s="58"/>
    </row>
    <row r="17" spans="1:15" x14ac:dyDescent="0.35">
      <c r="A17" s="59" t="s">
        <v>101</v>
      </c>
      <c r="B17" s="60">
        <f>IFERROR('County EIS Rate'!D155,"")</f>
        <v>986.19086670364879</v>
      </c>
      <c r="C17" s="63"/>
      <c r="D17" s="62" t="str">
        <f>IFERROR('County EIS Rate'!H155,"")</f>
        <v/>
      </c>
      <c r="E17" s="63"/>
      <c r="F17" s="62" t="str">
        <f>IFERROR('County EIS Rate'!L155,"")</f>
        <v/>
      </c>
      <c r="G17" s="63"/>
      <c r="H17" s="62" t="str">
        <f>IFERROR('County EIS Rate'!P155,"")</f>
        <v/>
      </c>
      <c r="I17" s="61"/>
      <c r="J17" s="50"/>
      <c r="K17" s="50"/>
      <c r="L17" s="49"/>
      <c r="M17" s="56"/>
      <c r="N17" s="49"/>
      <c r="O17" s="58"/>
    </row>
    <row r="18" spans="1:15" x14ac:dyDescent="0.35">
      <c r="A18" s="59" t="s">
        <v>107</v>
      </c>
      <c r="B18" s="60">
        <v>1025.7055667241777</v>
      </c>
      <c r="C18" s="63">
        <v>1079.6900702359765</v>
      </c>
      <c r="D18" s="62" t="str">
        <f>IFERROR('County EIS Rate'!H177,"")</f>
        <v/>
      </c>
      <c r="E18" s="63"/>
      <c r="F18" s="62" t="str">
        <f>IFERROR('County EIS Rate'!L177,"")</f>
        <v/>
      </c>
      <c r="G18" s="63"/>
      <c r="H18" s="62" t="str">
        <f>IFERROR('County EIS Rate'!P177,"")</f>
        <v/>
      </c>
      <c r="I18" s="61"/>
      <c r="J18" s="50"/>
      <c r="K18" s="50"/>
      <c r="L18" s="49"/>
      <c r="M18" s="56"/>
      <c r="N18" s="49"/>
      <c r="O18" s="58"/>
    </row>
    <row r="19" spans="1:15" x14ac:dyDescent="0.35">
      <c r="A19" s="59" t="s">
        <v>127</v>
      </c>
      <c r="B19" s="60">
        <f>IFERROR('County EIS Rate'!D188,"")</f>
        <v>1043.594356516734</v>
      </c>
      <c r="C19" s="63"/>
      <c r="D19" s="62" t="str">
        <f>IFERROR('County EIS Rate'!H188,"")</f>
        <v/>
      </c>
      <c r="E19" s="63"/>
      <c r="F19" s="62" t="str">
        <f>IFERROR('County EIS Rate'!L188,"")</f>
        <v/>
      </c>
      <c r="G19" s="63"/>
      <c r="H19" s="62" t="str">
        <f>IFERROR('County EIS Rate'!P188,"")</f>
        <v/>
      </c>
      <c r="I19" s="61"/>
      <c r="J19" s="50"/>
      <c r="K19" s="50"/>
      <c r="L19" s="49"/>
      <c r="M19" s="56"/>
      <c r="N19" s="49"/>
      <c r="O19" s="58"/>
    </row>
    <row r="20" spans="1:15" x14ac:dyDescent="0.35">
      <c r="A20" s="59" t="s">
        <v>133</v>
      </c>
      <c r="B20" s="60">
        <f>IFERROR('County EIS Rate'!D198,"")</f>
        <v>920.06938972222213</v>
      </c>
      <c r="C20" s="63"/>
      <c r="D20" s="62" t="str">
        <f>IFERROR('County EIS Rate'!H198,"")</f>
        <v/>
      </c>
      <c r="E20" s="63"/>
      <c r="F20" s="62" t="str">
        <f>IFERROR('County EIS Rate'!L198,"")</f>
        <v/>
      </c>
      <c r="G20" s="63"/>
      <c r="H20" s="62" t="str">
        <f>IFERROR('County EIS Rate'!P198,"")</f>
        <v/>
      </c>
      <c r="I20" s="61"/>
      <c r="J20" s="50"/>
      <c r="K20" s="50"/>
      <c r="L20" s="49"/>
      <c r="M20" s="56"/>
      <c r="N20" s="49"/>
      <c r="O20" s="58"/>
    </row>
    <row r="21" spans="1:15" x14ac:dyDescent="0.35">
      <c r="A21" s="59" t="s">
        <v>140</v>
      </c>
      <c r="B21" s="60">
        <f>IFERROR('County EIS Rate'!D212,"")</f>
        <v>903.68477023100911</v>
      </c>
      <c r="C21" s="63"/>
      <c r="D21" s="62" t="str">
        <f>IFERROR('County EIS Rate'!H212,"")</f>
        <v/>
      </c>
      <c r="E21" s="63"/>
      <c r="F21" s="62" t="str">
        <f>IFERROR('County EIS Rate'!L212,"")</f>
        <v/>
      </c>
      <c r="G21" s="63"/>
      <c r="H21" s="62" t="str">
        <f>IFERROR('County EIS Rate'!P212,"")</f>
        <v/>
      </c>
      <c r="I21" s="61"/>
      <c r="J21" s="50"/>
      <c r="K21" s="50"/>
      <c r="L21" s="49"/>
      <c r="M21" s="56"/>
      <c r="N21" s="49"/>
      <c r="O21" s="58"/>
    </row>
    <row r="22" spans="1:15" x14ac:dyDescent="0.35">
      <c r="A22" s="59" t="s">
        <v>151</v>
      </c>
      <c r="B22" s="60">
        <f>IFERROR('County EIS Rate'!D229,"")</f>
        <v>921.44767620056496</v>
      </c>
      <c r="C22" s="63"/>
      <c r="D22" s="62" t="str">
        <f>IFERROR('County EIS Rate'!H229,"")</f>
        <v/>
      </c>
      <c r="E22" s="63"/>
      <c r="F22" s="62" t="str">
        <f>IFERROR('County EIS Rate'!L229,"")</f>
        <v/>
      </c>
      <c r="G22" s="63"/>
      <c r="H22" s="62" t="str">
        <f>IFERROR('County EIS Rate'!P229,"")</f>
        <v/>
      </c>
      <c r="I22" s="61"/>
      <c r="J22" s="50"/>
      <c r="K22" s="50"/>
      <c r="L22" s="49"/>
      <c r="M22" s="56"/>
      <c r="N22" s="49"/>
      <c r="O22" s="58"/>
    </row>
    <row r="23" spans="1:15" x14ac:dyDescent="0.35">
      <c r="A23" s="59" t="s">
        <v>165</v>
      </c>
      <c r="B23" s="60">
        <f>IFERROR('County EIS Rate'!D241,"")</f>
        <v>913.12942933467752</v>
      </c>
      <c r="C23" s="63">
        <v>961.18887298387108</v>
      </c>
      <c r="D23" s="62" t="str">
        <f>IFERROR('County EIS Rate'!H241,"")</f>
        <v/>
      </c>
      <c r="E23" s="63"/>
      <c r="F23" s="62" t="str">
        <f>IFERROR('County EIS Rate'!L241,"")</f>
        <v/>
      </c>
      <c r="G23" s="63"/>
      <c r="H23" s="62" t="str">
        <f>IFERROR('County EIS Rate'!P241,"")</f>
        <v/>
      </c>
      <c r="I23" s="61"/>
      <c r="J23" s="50"/>
      <c r="K23" s="50"/>
      <c r="L23" s="49"/>
      <c r="M23" s="56"/>
      <c r="N23" s="49"/>
      <c r="O23" s="58"/>
    </row>
    <row r="24" spans="1:15" x14ac:dyDescent="0.35">
      <c r="A24" s="59" t="s">
        <v>174</v>
      </c>
      <c r="B24" s="60">
        <f>IFERROR('County EIS Rate'!D252,"")</f>
        <v>938.02874821937326</v>
      </c>
      <c r="C24" s="63"/>
      <c r="D24" s="62" t="str">
        <f>IFERROR('County EIS Rate'!H252,"")</f>
        <v/>
      </c>
      <c r="E24" s="63"/>
      <c r="F24" s="62" t="str">
        <f>IFERROR('County EIS Rate'!L252,"")</f>
        <v/>
      </c>
      <c r="G24" s="63"/>
      <c r="H24" s="62" t="str">
        <f>IFERROR('County EIS Rate'!P252,"")</f>
        <v/>
      </c>
      <c r="I24" s="61"/>
      <c r="J24" s="50"/>
      <c r="K24" s="50"/>
      <c r="L24" s="49"/>
      <c r="M24" s="56"/>
      <c r="N24" s="49"/>
      <c r="O24" s="58"/>
    </row>
    <row r="25" spans="1:15" x14ac:dyDescent="0.35">
      <c r="A25" s="59" t="s">
        <v>182</v>
      </c>
      <c r="B25" s="60">
        <f>IFERROR('County EIS Rate'!D264,"")</f>
        <v>900.61076026471108</v>
      </c>
      <c r="C25" s="63"/>
      <c r="D25" s="62" t="str">
        <f>IFERROR('County EIS Rate'!H264,"")</f>
        <v/>
      </c>
      <c r="E25" s="63"/>
      <c r="F25" s="62" t="str">
        <f>IFERROR('County EIS Rate'!L264,"")</f>
        <v/>
      </c>
      <c r="G25" s="63"/>
      <c r="H25" s="62" t="str">
        <f>IFERROR('County EIS Rate'!P264,"")</f>
        <v/>
      </c>
      <c r="I25" s="61"/>
      <c r="J25" s="50"/>
      <c r="K25" s="50"/>
      <c r="L25" s="49"/>
      <c r="M25" s="56"/>
      <c r="N25" s="49"/>
      <c r="O25" s="58"/>
    </row>
    <row r="26" spans="1:15" x14ac:dyDescent="0.35">
      <c r="A26" s="59" t="s">
        <v>191</v>
      </c>
      <c r="B26" s="60">
        <f>IFERROR('County EIS Rate'!D274,"")</f>
        <v>902.4210048611111</v>
      </c>
      <c r="C26" s="63"/>
      <c r="D26" s="62" t="str">
        <f>IFERROR('County EIS Rate'!H274,"")</f>
        <v/>
      </c>
      <c r="E26" s="63"/>
      <c r="F26" s="62" t="str">
        <f>IFERROR('County EIS Rate'!L274,"")</f>
        <v/>
      </c>
      <c r="G26" s="63"/>
      <c r="H26" s="62" t="str">
        <f>IFERROR('County EIS Rate'!P274,"")</f>
        <v/>
      </c>
      <c r="I26" s="61"/>
      <c r="J26" s="50"/>
      <c r="K26" s="50"/>
      <c r="L26" s="49"/>
      <c r="M26" s="56"/>
      <c r="N26" s="49"/>
      <c r="O26" s="58"/>
    </row>
    <row r="27" spans="1:15" x14ac:dyDescent="0.35">
      <c r="A27" s="59" t="s">
        <v>198</v>
      </c>
      <c r="B27" s="60">
        <f>IFERROR('County EIS Rate'!D281,"")</f>
        <v>903.42685166666649</v>
      </c>
      <c r="C27" s="63"/>
      <c r="D27" s="62" t="str">
        <f>IFERROR('County EIS Rate'!H281,"")</f>
        <v/>
      </c>
      <c r="E27" s="63"/>
      <c r="F27" s="62" t="str">
        <f>IFERROR('County EIS Rate'!L281,"")</f>
        <v/>
      </c>
      <c r="G27" s="63"/>
      <c r="H27" s="62" t="str">
        <f>IFERROR('County EIS Rate'!P281,"")</f>
        <v/>
      </c>
      <c r="I27" s="61"/>
      <c r="J27" s="50"/>
      <c r="K27" s="50"/>
      <c r="L27" s="49"/>
      <c r="M27" s="56"/>
      <c r="N27" s="49"/>
      <c r="O27" s="58"/>
    </row>
    <row r="28" spans="1:15" x14ac:dyDescent="0.35">
      <c r="A28" s="59" t="s">
        <v>202</v>
      </c>
      <c r="B28" s="60">
        <v>975.09121432007896</v>
      </c>
      <c r="C28" s="63">
        <v>1026.4118045474515</v>
      </c>
      <c r="D28" s="62" t="str">
        <f>IFERROR('County EIS Rate'!H298,"")</f>
        <v/>
      </c>
      <c r="E28" s="63"/>
      <c r="F28" s="62" t="str">
        <f>IFERROR('County EIS Rate'!L298,"")</f>
        <v/>
      </c>
      <c r="G28" s="63"/>
      <c r="H28" s="62" t="str">
        <f>IFERROR('County EIS Rate'!P298,"")</f>
        <v/>
      </c>
      <c r="I28" s="61"/>
      <c r="J28" s="50"/>
      <c r="K28" s="50"/>
      <c r="L28" s="49"/>
      <c r="M28" s="56"/>
      <c r="N28" s="49"/>
      <c r="O28" s="58"/>
    </row>
    <row r="29" spans="1:15" x14ac:dyDescent="0.35">
      <c r="A29" s="59" t="s">
        <v>217</v>
      </c>
      <c r="B29" s="60">
        <f>IFERROR('County EIS Rate'!D308,"")</f>
        <v>978.05794043803405</v>
      </c>
      <c r="C29" s="63"/>
      <c r="D29" s="62" t="str">
        <f>IFERROR('County EIS Rate'!H308,"")</f>
        <v/>
      </c>
      <c r="E29" s="63"/>
      <c r="F29" s="62" t="str">
        <f>IFERROR('County EIS Rate'!L308,"")</f>
        <v/>
      </c>
      <c r="G29" s="63"/>
      <c r="H29" s="62" t="str">
        <f>IFERROR('County EIS Rate'!P308,"")</f>
        <v/>
      </c>
      <c r="I29" s="61"/>
      <c r="J29" s="50"/>
      <c r="K29" s="50"/>
      <c r="L29" s="49"/>
      <c r="M29" s="56"/>
      <c r="N29" s="49"/>
      <c r="O29" s="58"/>
    </row>
    <row r="30" spans="1:15" x14ac:dyDescent="0.35">
      <c r="A30" s="59" t="s">
        <v>222</v>
      </c>
      <c r="B30" s="60">
        <f>IFERROR('County EIS Rate'!D319,"")</f>
        <v>995.70666056766242</v>
      </c>
      <c r="C30" s="63"/>
      <c r="D30" s="62" t="str">
        <f>IFERROR('County EIS Rate'!H319,"")</f>
        <v/>
      </c>
      <c r="E30" s="63"/>
      <c r="F30" s="62" t="str">
        <f>IFERROR('County EIS Rate'!L319,"")</f>
        <v/>
      </c>
      <c r="G30" s="63"/>
      <c r="H30" s="62" t="str">
        <f>IFERROR('County EIS Rate'!P319,"")</f>
        <v/>
      </c>
      <c r="I30" s="61"/>
      <c r="J30" s="50"/>
      <c r="K30" s="50"/>
      <c r="L30" s="49"/>
      <c r="M30" s="56"/>
      <c r="N30" s="49"/>
      <c r="O30" s="58"/>
    </row>
    <row r="31" spans="1:15" x14ac:dyDescent="0.35">
      <c r="A31" s="59" t="s">
        <v>230</v>
      </c>
      <c r="B31" s="60">
        <f>IFERROR('County EIS Rate'!D327,"")</f>
        <v>909.23057583333321</v>
      </c>
      <c r="C31" s="63"/>
      <c r="D31" s="62" t="str">
        <f>IFERROR('County EIS Rate'!H327,"")</f>
        <v/>
      </c>
      <c r="E31" s="63"/>
      <c r="F31" s="62" t="str">
        <f>IFERROR('County EIS Rate'!L327,"")</f>
        <v/>
      </c>
      <c r="G31" s="63"/>
      <c r="H31" s="62" t="str">
        <f>IFERROR('County EIS Rate'!P327,"")</f>
        <v/>
      </c>
      <c r="I31" s="61"/>
      <c r="J31" s="50"/>
      <c r="K31" s="50"/>
      <c r="L31" s="49"/>
      <c r="M31" s="56"/>
      <c r="N31" s="49"/>
      <c r="O31" s="58"/>
    </row>
    <row r="32" spans="1:15" x14ac:dyDescent="0.35">
      <c r="A32" s="59" t="s">
        <v>235</v>
      </c>
      <c r="B32" s="60">
        <v>1026.9584259054586</v>
      </c>
      <c r="C32" s="63">
        <v>1081.008869374167</v>
      </c>
      <c r="D32" s="62" t="str">
        <f>IFERROR('County EIS Rate'!H343,"")</f>
        <v/>
      </c>
      <c r="E32" s="63"/>
      <c r="F32" s="62" t="str">
        <f>IFERROR('County EIS Rate'!L343,"")</f>
        <v/>
      </c>
      <c r="G32" s="63"/>
      <c r="H32" s="62" t="str">
        <f>IFERROR('County EIS Rate'!P343,"")</f>
        <v/>
      </c>
      <c r="I32" s="61"/>
      <c r="J32" s="50"/>
      <c r="K32" s="50"/>
      <c r="L32" s="49"/>
      <c r="M32" s="56"/>
      <c r="N32" s="49"/>
      <c r="O32" s="58"/>
    </row>
    <row r="33" spans="1:15" x14ac:dyDescent="0.35">
      <c r="A33" s="59" t="s">
        <v>250</v>
      </c>
      <c r="B33" s="60">
        <v>920.94185691127279</v>
      </c>
      <c r="C33" s="63">
        <v>969.41248095923447</v>
      </c>
      <c r="D33" s="62" t="str">
        <f>IFERROR('County EIS Rate'!H361,"")</f>
        <v/>
      </c>
      <c r="E33" s="63"/>
      <c r="F33" s="62" t="str">
        <f>IFERROR('County EIS Rate'!L361,"")</f>
        <v/>
      </c>
      <c r="G33" s="63"/>
      <c r="H33" s="62" t="str">
        <f>IFERROR('County EIS Rate'!P361,"")</f>
        <v/>
      </c>
      <c r="I33" s="61"/>
      <c r="J33" s="50"/>
      <c r="K33" s="50"/>
      <c r="L33" s="49"/>
      <c r="M33" s="56"/>
      <c r="N33" s="49"/>
      <c r="O33" s="58"/>
    </row>
    <row r="34" spans="1:15" x14ac:dyDescent="0.35">
      <c r="A34" s="59" t="s">
        <v>265</v>
      </c>
      <c r="B34" s="60">
        <f>IFERROR('County EIS Rate'!D379,"")</f>
        <v>909.47688345648601</v>
      </c>
      <c r="C34" s="63"/>
      <c r="D34" s="62" t="str">
        <f>IFERROR('County EIS Rate'!H379,"")</f>
        <v/>
      </c>
      <c r="E34" s="63"/>
      <c r="F34" s="62" t="str">
        <f>IFERROR('County EIS Rate'!L379,"")</f>
        <v/>
      </c>
      <c r="G34" s="63"/>
      <c r="H34" s="62" t="str">
        <f>IFERROR('County EIS Rate'!P379,"")</f>
        <v/>
      </c>
      <c r="I34" s="61"/>
      <c r="J34" s="50"/>
      <c r="K34" s="50"/>
      <c r="L34" s="49"/>
      <c r="M34" s="56"/>
      <c r="N34" s="49"/>
      <c r="O34" s="58"/>
    </row>
    <row r="35" spans="1:15" x14ac:dyDescent="0.35">
      <c r="A35" s="59" t="s">
        <v>278</v>
      </c>
      <c r="B35" s="60">
        <f>IFERROR('County EIS Rate'!D391,"")</f>
        <v>918.31028689441507</v>
      </c>
      <c r="C35" s="63"/>
      <c r="D35" s="62" t="str">
        <f>IFERROR('County EIS Rate'!H391,"")</f>
        <v/>
      </c>
      <c r="E35" s="63"/>
      <c r="F35" s="62" t="str">
        <f>IFERROR('County EIS Rate'!L391,"")</f>
        <v/>
      </c>
      <c r="G35" s="63"/>
      <c r="H35" s="62" t="str">
        <f>IFERROR('County EIS Rate'!P391,"")</f>
        <v/>
      </c>
      <c r="I35" s="61"/>
      <c r="J35" s="50"/>
      <c r="K35" s="50"/>
      <c r="L35" s="49"/>
      <c r="M35" s="56"/>
      <c r="N35" s="49"/>
      <c r="O35" s="58"/>
    </row>
    <row r="36" spans="1:15" x14ac:dyDescent="0.35">
      <c r="A36" s="59" t="s">
        <v>287</v>
      </c>
      <c r="B36" s="60">
        <f>IFERROR('County EIS Rate'!D396,"")</f>
        <v>930.56600833333312</v>
      </c>
      <c r="C36" s="63"/>
      <c r="D36" s="62" t="str">
        <f>IFERROR('County EIS Rate'!H396,"")</f>
        <v/>
      </c>
      <c r="E36" s="63"/>
      <c r="F36" s="62" t="str">
        <f>IFERROR('County EIS Rate'!L396,"")</f>
        <v/>
      </c>
      <c r="G36" s="63"/>
      <c r="H36" s="62" t="str">
        <f>IFERROR('County EIS Rate'!P396,"")</f>
        <v/>
      </c>
      <c r="I36" s="61"/>
      <c r="J36" s="50"/>
      <c r="K36" s="50"/>
      <c r="L36" s="49"/>
      <c r="M36" s="56"/>
      <c r="N36" s="49"/>
      <c r="O36" s="58"/>
    </row>
    <row r="37" spans="1:15" x14ac:dyDescent="0.35">
      <c r="A37" s="59" t="s">
        <v>289</v>
      </c>
      <c r="B37" s="60">
        <f>IFERROR('County EIS Rate'!D407,"")</f>
        <v>916.20638658854159</v>
      </c>
      <c r="C37" s="63"/>
      <c r="D37" s="62" t="str">
        <f>IFERROR('County EIS Rate'!H407,"")</f>
        <v/>
      </c>
      <c r="E37" s="63"/>
      <c r="F37" s="62" t="str">
        <f>IFERROR('County EIS Rate'!L407,"")</f>
        <v/>
      </c>
      <c r="G37" s="63"/>
      <c r="H37" s="62" t="str">
        <f>IFERROR('County EIS Rate'!P407,"")</f>
        <v/>
      </c>
      <c r="I37" s="61"/>
      <c r="J37" s="50"/>
      <c r="K37" s="50"/>
      <c r="L37" s="49"/>
      <c r="M37" s="56"/>
      <c r="N37" s="49"/>
      <c r="O37" s="58"/>
    </row>
    <row r="38" spans="1:15" x14ac:dyDescent="0.35">
      <c r="A38" s="59" t="s">
        <v>297</v>
      </c>
      <c r="B38" s="60">
        <f>IFERROR('County EIS Rate'!D419,"")</f>
        <v>961.2130930856066</v>
      </c>
      <c r="C38" s="63"/>
      <c r="D38" s="62" t="str">
        <f>IFERROR('County EIS Rate'!H419,"")</f>
        <v/>
      </c>
      <c r="E38" s="63"/>
      <c r="F38" s="62" t="str">
        <f>IFERROR('County EIS Rate'!L419,"")</f>
        <v/>
      </c>
      <c r="G38" s="63"/>
      <c r="H38" s="62" t="str">
        <f>IFERROR('County EIS Rate'!P419,"")</f>
        <v/>
      </c>
      <c r="I38" s="61"/>
      <c r="J38" s="50"/>
      <c r="K38" s="50"/>
      <c r="L38" s="49"/>
      <c r="M38" s="56"/>
      <c r="N38" s="49"/>
      <c r="O38" s="58"/>
    </row>
    <row r="39" spans="1:15" x14ac:dyDescent="0.35">
      <c r="A39" s="59" t="s">
        <v>305</v>
      </c>
      <c r="B39" s="60">
        <f>IFERROR('County EIS Rate'!D436,"")</f>
        <v>920.73236107395439</v>
      </c>
      <c r="C39" s="63"/>
      <c r="D39" s="62" t="str">
        <f>IFERROR('County EIS Rate'!H436,"")</f>
        <v/>
      </c>
      <c r="E39" s="63"/>
      <c r="F39" s="62" t="str">
        <f>IFERROR('County EIS Rate'!L436,"")</f>
        <v/>
      </c>
      <c r="G39" s="63"/>
      <c r="H39" s="62" t="str">
        <f>IFERROR('County EIS Rate'!P436,"")</f>
        <v/>
      </c>
      <c r="I39" s="61"/>
      <c r="J39" s="50"/>
      <c r="K39" s="50"/>
      <c r="L39" s="49"/>
      <c r="M39" s="56"/>
      <c r="N39" s="49"/>
      <c r="O39" s="58"/>
    </row>
    <row r="40" spans="1:15" x14ac:dyDescent="0.35">
      <c r="A40" s="59" t="s">
        <v>319</v>
      </c>
      <c r="B40" s="60">
        <f>IFERROR('County EIS Rate'!D455,"")</f>
        <v>905.34599933938318</v>
      </c>
      <c r="C40" s="63"/>
      <c r="D40" s="62" t="str">
        <f>IFERROR('County EIS Rate'!H455,"")</f>
        <v/>
      </c>
      <c r="E40" s="63"/>
      <c r="F40" s="62" t="str">
        <f>IFERROR('County EIS Rate'!L455,"")</f>
        <v/>
      </c>
      <c r="G40" s="63"/>
      <c r="H40" s="62" t="str">
        <f>IFERROR('County EIS Rate'!P455,"")</f>
        <v/>
      </c>
      <c r="I40" s="61"/>
      <c r="J40" s="50"/>
      <c r="K40" s="50"/>
      <c r="L40" s="49"/>
      <c r="M40" s="56"/>
      <c r="N40" s="49"/>
      <c r="O40" s="58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6"/>
  <sheetViews>
    <sheetView topLeftCell="A332" zoomScale="90" zoomScaleNormal="90" workbookViewId="0">
      <selection activeCell="D363" sqref="D363"/>
    </sheetView>
  </sheetViews>
  <sheetFormatPr defaultRowHeight="14.5" x14ac:dyDescent="0.35"/>
  <cols>
    <col min="1" max="1" width="20.54296875" customWidth="1"/>
    <col min="2" max="2" width="50.90625" bestFit="1" customWidth="1"/>
    <col min="3" max="3" width="13.54296875" bestFit="1" customWidth="1"/>
    <col min="4" max="4" width="13.6328125" bestFit="1" customWidth="1"/>
    <col min="5" max="5" width="10.90625" bestFit="1" customWidth="1"/>
    <col min="6" max="6" width="16.08984375" customWidth="1"/>
    <col min="7" max="7" width="12.08984375" bestFit="1" customWidth="1"/>
    <col min="8" max="8" width="13.08984375" bestFit="1" customWidth="1"/>
    <col min="9" max="9" width="10.90625" bestFit="1" customWidth="1"/>
    <col min="10" max="10" width="16.08984375" bestFit="1" customWidth="1"/>
    <col min="11" max="11" width="13.54296875" bestFit="1" customWidth="1"/>
    <col min="12" max="12" width="13.6328125" bestFit="1" customWidth="1"/>
    <col min="13" max="13" width="10.90625" bestFit="1" customWidth="1"/>
    <col min="14" max="14" width="16.08984375" bestFit="1" customWidth="1"/>
    <col min="15" max="15" width="13.54296875" bestFit="1" customWidth="1"/>
    <col min="16" max="16" width="15" bestFit="1" customWidth="1"/>
    <col min="17" max="17" width="11.453125" customWidth="1"/>
    <col min="18" max="18" width="16.08984375" bestFit="1" customWidth="1"/>
  </cols>
  <sheetData>
    <row r="1" spans="1:18" ht="15" thickBot="1" x14ac:dyDescent="0.4">
      <c r="C1">
        <v>1</v>
      </c>
      <c r="G1">
        <v>8</v>
      </c>
      <c r="K1">
        <v>10</v>
      </c>
      <c r="O1">
        <v>13</v>
      </c>
    </row>
    <row r="2" spans="1:18" ht="73" thickBot="1" x14ac:dyDescent="0.4">
      <c r="A2" s="16" t="s">
        <v>0</v>
      </c>
      <c r="B2" s="16" t="s">
        <v>1</v>
      </c>
      <c r="C2" s="2" t="s">
        <v>849</v>
      </c>
      <c r="D2" s="2" t="s">
        <v>875</v>
      </c>
      <c r="E2" s="2" t="s">
        <v>378</v>
      </c>
      <c r="F2" s="2" t="s">
        <v>374</v>
      </c>
      <c r="G2" s="3" t="s">
        <v>849</v>
      </c>
      <c r="H2" s="3" t="s">
        <v>876</v>
      </c>
      <c r="I2" s="3" t="s">
        <v>379</v>
      </c>
      <c r="J2" s="3" t="s">
        <v>374</v>
      </c>
      <c r="K2" s="4" t="s">
        <v>849</v>
      </c>
      <c r="L2" s="4" t="s">
        <v>877</v>
      </c>
      <c r="M2" s="4" t="s">
        <v>379</v>
      </c>
      <c r="N2" s="4" t="s">
        <v>374</v>
      </c>
      <c r="O2" s="20" t="s">
        <v>849</v>
      </c>
      <c r="P2" s="20" t="s">
        <v>878</v>
      </c>
      <c r="Q2" s="20" t="s">
        <v>378</v>
      </c>
      <c r="R2" s="20" t="s">
        <v>374</v>
      </c>
    </row>
    <row r="3" spans="1:18" ht="15" thickBot="1" x14ac:dyDescent="0.4">
      <c r="A3" s="1" t="s">
        <v>2</v>
      </c>
      <c r="B3" s="1" t="s">
        <v>3</v>
      </c>
      <c r="C3" s="7">
        <f>IFERROR(VLOOKUP($B3,'SpEd BEA Rates by Month'!$B$4:$C$380,2,0)," ")</f>
        <v>11123.23</v>
      </c>
      <c r="D3" s="7">
        <f>C3*1.15</f>
        <v>12791.714499999998</v>
      </c>
      <c r="E3" s="13">
        <f>VLOOKUP($B3,AAFTE!$C$4:$D$300,2,0)</f>
        <v>0</v>
      </c>
      <c r="F3" s="7">
        <f>D3*E3</f>
        <v>0</v>
      </c>
      <c r="G3" s="7">
        <f>IFERROR(VLOOKUP($B3,'SpEd BEA Rates by Month'!$B$4:$O$380,$G$1,0),"")</f>
        <v>0</v>
      </c>
      <c r="H3" s="7">
        <f>G3*1.15</f>
        <v>0</v>
      </c>
      <c r="I3" s="13">
        <f>VLOOKUP($B3,AAFTE!$C$4:$F$300,3,0)</f>
        <v>0</v>
      </c>
      <c r="J3" s="7">
        <f>H3*I3</f>
        <v>0</v>
      </c>
      <c r="K3" s="7">
        <f>IFERROR(VLOOKUP($B3,'SpEd BEA Rates by Month'!$B$4:$O$380,$K$1,0),"")</f>
        <v>0</v>
      </c>
      <c r="L3" s="7">
        <f>K3*1.15</f>
        <v>0</v>
      </c>
      <c r="M3" s="13">
        <f>VLOOKUP($B3,AAFTE!$C$4:$F$300,4,0)</f>
        <v>0</v>
      </c>
      <c r="N3" s="7">
        <f>L3*M3</f>
        <v>0</v>
      </c>
      <c r="O3" s="7">
        <f>IFERROR(VLOOKUP($B3,'SpEd BEA Rates by Month'!$B$4:$O$380,$O$1,0),"")</f>
        <v>0</v>
      </c>
      <c r="P3" s="7">
        <f>O3*1.15</f>
        <v>0</v>
      </c>
      <c r="Q3" s="13">
        <f>VLOOKUP($B3,AAFTE!$C$4:$G$300,5,0)</f>
        <v>0</v>
      </c>
      <c r="R3" s="7">
        <f>P3*Q3</f>
        <v>0</v>
      </c>
    </row>
    <row r="4" spans="1:18" ht="15" thickBot="1" x14ac:dyDescent="0.4">
      <c r="A4" s="1" t="s">
        <v>2</v>
      </c>
      <c r="B4" s="1" t="s">
        <v>4</v>
      </c>
      <c r="C4" s="7">
        <f>IFERROR(VLOOKUP($B4,'SpEd BEA Rates by Month'!$B$4:$C$380,2,0)," ")</f>
        <v>10017.15</v>
      </c>
      <c r="D4" s="7">
        <f t="shared" ref="D4:D7" si="0">C4*1.15</f>
        <v>11519.722499999998</v>
      </c>
      <c r="E4" s="13">
        <f>VLOOKUP($B4,AAFTE!$C$4:$D$300,2,0)</f>
        <v>0</v>
      </c>
      <c r="F4" s="7">
        <f t="shared" ref="F4:F7" si="1">D4*E4</f>
        <v>0</v>
      </c>
      <c r="G4" s="7">
        <f>IFERROR(VLOOKUP($B4,'SpEd BEA Rates by Month'!$B$4:$O$380,$G$1,0),"")</f>
        <v>0</v>
      </c>
      <c r="H4" s="7">
        <f t="shared" ref="H4:H7" si="2">G4*1.15</f>
        <v>0</v>
      </c>
      <c r="I4" s="13">
        <f>VLOOKUP($B4,AAFTE!$C$4:$F$300,3,0)</f>
        <v>0</v>
      </c>
      <c r="J4" s="7">
        <f t="shared" ref="J4:J7" si="3">H4*I4</f>
        <v>0</v>
      </c>
      <c r="K4" s="7">
        <f>IFERROR(VLOOKUP($B4,'SpEd BEA Rates by Month'!$B$4:$O$380,$K$1,0),"")</f>
        <v>0</v>
      </c>
      <c r="L4" s="7">
        <f t="shared" ref="L4:L7" si="4">K4*1.15</f>
        <v>0</v>
      </c>
      <c r="M4" s="13">
        <f>VLOOKUP($B4,AAFTE!$C$4:$F$300,4,0)</f>
        <v>0</v>
      </c>
      <c r="N4" s="7">
        <f t="shared" ref="N4:N7" si="5">L4*M4</f>
        <v>0</v>
      </c>
      <c r="O4" s="7">
        <f>IFERROR(VLOOKUP($B4,'SpEd BEA Rates by Month'!$B$4:$O$380,$O$1,0),"")</f>
        <v>0</v>
      </c>
      <c r="P4" s="7">
        <f t="shared" ref="P4:P7" si="6">O4*1.15</f>
        <v>0</v>
      </c>
      <c r="Q4" s="13">
        <f>VLOOKUP($B4,AAFTE!$C$4:$G$300,5,0)</f>
        <v>0</v>
      </c>
      <c r="R4" s="7">
        <f t="shared" ref="R4:R7" si="7">P4*Q4</f>
        <v>0</v>
      </c>
    </row>
    <row r="5" spans="1:18" ht="15" thickBot="1" x14ac:dyDescent="0.4">
      <c r="A5" s="1" t="s">
        <v>2</v>
      </c>
      <c r="B5" s="1" t="s">
        <v>5</v>
      </c>
      <c r="C5" s="7">
        <f>IFERROR(VLOOKUP($B5,'SpEd BEA Rates by Month'!$B$4:$C$380,2,0)," ")</f>
        <v>10007.86</v>
      </c>
      <c r="D5" s="7">
        <f t="shared" si="0"/>
        <v>11509.039000000001</v>
      </c>
      <c r="E5" s="13">
        <f>VLOOKUP($B5,AAFTE!$C$4:$D$300,2,0)</f>
        <v>61.25</v>
      </c>
      <c r="F5" s="7">
        <f t="shared" si="1"/>
        <v>704928.63875000004</v>
      </c>
      <c r="G5" s="7">
        <f>IFERROR(VLOOKUP($B5,'SpEd BEA Rates by Month'!$B$4:$O$380,$G$1,0),"")</f>
        <v>0</v>
      </c>
      <c r="H5" s="7">
        <f t="shared" si="2"/>
        <v>0</v>
      </c>
      <c r="I5" s="13">
        <f>VLOOKUP($B5,AAFTE!$C$4:$F$300,3,0)</f>
        <v>0</v>
      </c>
      <c r="J5" s="7">
        <f t="shared" si="3"/>
        <v>0</v>
      </c>
      <c r="K5" s="7">
        <f>IFERROR(VLOOKUP($B5,'SpEd BEA Rates by Month'!$B$4:$O$380,$K$1,0),"")</f>
        <v>0</v>
      </c>
      <c r="L5" s="7">
        <f t="shared" si="4"/>
        <v>0</v>
      </c>
      <c r="M5" s="13">
        <f>VLOOKUP($B5,AAFTE!$C$4:$F$300,4,0)</f>
        <v>0</v>
      </c>
      <c r="N5" s="7">
        <f t="shared" si="5"/>
        <v>0</v>
      </c>
      <c r="O5" s="7">
        <f>IFERROR(VLOOKUP($B5,'SpEd BEA Rates by Month'!$B$4:$O$380,$O$1,0),"")</f>
        <v>0</v>
      </c>
      <c r="P5" s="7">
        <f t="shared" si="6"/>
        <v>0</v>
      </c>
      <c r="Q5" s="13">
        <f>VLOOKUP($B5,AAFTE!$C$4:$G$300,5,0)</f>
        <v>0</v>
      </c>
      <c r="R5" s="7">
        <f t="shared" si="7"/>
        <v>0</v>
      </c>
    </row>
    <row r="6" spans="1:18" ht="15" thickBot="1" x14ac:dyDescent="0.4">
      <c r="A6" s="1" t="s">
        <v>2</v>
      </c>
      <c r="B6" s="1" t="s">
        <v>6</v>
      </c>
      <c r="C6" s="7">
        <f>IFERROR(VLOOKUP($B6,'SpEd BEA Rates by Month'!$B$4:$C$380,2,0)," ")</f>
        <v>10195.99</v>
      </c>
      <c r="D6" s="7">
        <f t="shared" si="0"/>
        <v>11725.388499999999</v>
      </c>
      <c r="E6" s="13">
        <f>VLOOKUP($B6,AAFTE!$C$4:$D$300,2,0)</f>
        <v>1.875</v>
      </c>
      <c r="F6" s="7">
        <f t="shared" si="1"/>
        <v>21985.103437499998</v>
      </c>
      <c r="G6" s="7">
        <f>IFERROR(VLOOKUP($B6,'SpEd BEA Rates by Month'!$B$4:$O$380,$G$1,0),"")</f>
        <v>0</v>
      </c>
      <c r="H6" s="7">
        <f t="shared" si="2"/>
        <v>0</v>
      </c>
      <c r="I6" s="13">
        <f>VLOOKUP($B6,AAFTE!$C$4:$F$300,3,0)</f>
        <v>0</v>
      </c>
      <c r="J6" s="7">
        <f t="shared" si="3"/>
        <v>0</v>
      </c>
      <c r="K6" s="7">
        <f>IFERROR(VLOOKUP($B6,'SpEd BEA Rates by Month'!$B$4:$O$380,$K$1,0),"")</f>
        <v>0</v>
      </c>
      <c r="L6" s="7">
        <f t="shared" si="4"/>
        <v>0</v>
      </c>
      <c r="M6" s="13">
        <f>VLOOKUP($B6,AAFTE!$C$4:$F$300,4,0)</f>
        <v>0</v>
      </c>
      <c r="N6" s="7">
        <f t="shared" si="5"/>
        <v>0</v>
      </c>
      <c r="O6" s="7">
        <f>IFERROR(VLOOKUP($B6,'SpEd BEA Rates by Month'!$B$4:$O$380,$O$1,0),"")</f>
        <v>0</v>
      </c>
      <c r="P6" s="7">
        <f t="shared" si="6"/>
        <v>0</v>
      </c>
      <c r="Q6" s="13">
        <f>VLOOKUP($B6,AAFTE!$C$4:$G$300,5,0)</f>
        <v>0</v>
      </c>
      <c r="R6" s="7">
        <f t="shared" si="7"/>
        <v>0</v>
      </c>
    </row>
    <row r="7" spans="1:18" ht="15" thickBot="1" x14ac:dyDescent="0.4">
      <c r="A7" s="1" t="s">
        <v>2</v>
      </c>
      <c r="B7" s="1" t="s">
        <v>7</v>
      </c>
      <c r="C7" s="7">
        <f>IFERROR(VLOOKUP($B7,'SpEd BEA Rates by Month'!$B$4:$C$380,2,0)," ")</f>
        <v>9930.17</v>
      </c>
      <c r="D7" s="7">
        <f t="shared" si="0"/>
        <v>11419.6955</v>
      </c>
      <c r="E7" s="13">
        <f>VLOOKUP($B7,AAFTE!$C$4:$D$300,2,0)</f>
        <v>0</v>
      </c>
      <c r="F7" s="7">
        <f t="shared" si="1"/>
        <v>0</v>
      </c>
      <c r="G7" s="7">
        <f>IFERROR(VLOOKUP($B7,'SpEd BEA Rates by Month'!$B$4:$O$380,$G$1,0),"")</f>
        <v>0</v>
      </c>
      <c r="H7" s="7">
        <f t="shared" si="2"/>
        <v>0</v>
      </c>
      <c r="I7" s="13">
        <f>VLOOKUP($B7,AAFTE!$C$4:$F$300,3,0)</f>
        <v>0</v>
      </c>
      <c r="J7" s="7">
        <f t="shared" si="3"/>
        <v>0</v>
      </c>
      <c r="K7" s="7">
        <f>IFERROR(VLOOKUP($B7,'SpEd BEA Rates by Month'!$B$4:$O$380,$K$1,0),"")</f>
        <v>0</v>
      </c>
      <c r="L7" s="7">
        <f t="shared" si="4"/>
        <v>0</v>
      </c>
      <c r="M7" s="13">
        <f>VLOOKUP($B7,AAFTE!$C$4:$F$300,4,0)</f>
        <v>0</v>
      </c>
      <c r="N7" s="7">
        <f t="shared" si="5"/>
        <v>0</v>
      </c>
      <c r="O7" s="7">
        <f>IFERROR(VLOOKUP($B7,'SpEd BEA Rates by Month'!$B$4:$O$380,$O$1,0),"")</f>
        <v>0</v>
      </c>
      <c r="P7" s="7">
        <f t="shared" si="6"/>
        <v>0</v>
      </c>
      <c r="Q7" s="13">
        <f>VLOOKUP($B7,AAFTE!$C$4:$G$300,5,0)</f>
        <v>0</v>
      </c>
      <c r="R7" s="7">
        <f t="shared" si="7"/>
        <v>0</v>
      </c>
    </row>
    <row r="8" spans="1:18" ht="15" thickBot="1" x14ac:dyDescent="0.4">
      <c r="A8" s="5" t="s">
        <v>335</v>
      </c>
      <c r="B8" s="5" t="s">
        <v>844</v>
      </c>
      <c r="C8" s="28" t="str">
        <f>IFERROR(VLOOKUP($B8,'SpEd BEA Rates by Month'!$B$4:$C$380,2,0)," ")</f>
        <v xml:space="preserve"> </v>
      </c>
      <c r="D8" s="11">
        <f>F8/E8</f>
        <v>11515.465222772276</v>
      </c>
      <c r="E8" s="14">
        <f>SUM(E3:E7)</f>
        <v>63.125</v>
      </c>
      <c r="F8" s="24">
        <f>SUM(F3:F7)</f>
        <v>726913.7421875</v>
      </c>
      <c r="G8" s="18" t="str">
        <f>IFERROR(VLOOKUP($B8,'SpEd BEA Rates by Month'!$B$4:$O$380,$G$1,0),"")</f>
        <v/>
      </c>
      <c r="H8" s="10" t="e">
        <f>J8/I8</f>
        <v>#DIV/0!</v>
      </c>
      <c r="I8" s="15">
        <f>SUM(I3:I7)</f>
        <v>0</v>
      </c>
      <c r="J8" s="18">
        <f>SUM(J3:J7)</f>
        <v>0</v>
      </c>
      <c r="K8" s="8" t="str">
        <f>IFERROR(VLOOKUP($B8,'SpEd BEA Rates by Month'!$B$4:$O$380,$K$1,0),"")</f>
        <v/>
      </c>
      <c r="L8" s="9" t="e">
        <f>N8/M8</f>
        <v>#DIV/0!</v>
      </c>
      <c r="M8" s="19">
        <f>SUM(M3:M7)</f>
        <v>0</v>
      </c>
      <c r="N8" s="9">
        <f>SUM(N3:N7)</f>
        <v>0</v>
      </c>
      <c r="O8" s="21" t="str">
        <f>IFERROR(VLOOKUP($B8,'SpEd BEA Rates by Month'!$B$4:$O$380,$O$1,0),"")</f>
        <v/>
      </c>
      <c r="P8" s="21" t="e">
        <f>R8/Q8</f>
        <v>#DIV/0!</v>
      </c>
      <c r="Q8" s="23">
        <f>SUM(Q3:Q7)</f>
        <v>0</v>
      </c>
      <c r="R8" s="21">
        <f>SUM(R3:R7)</f>
        <v>0</v>
      </c>
    </row>
    <row r="9" spans="1:18" ht="15" thickBot="1" x14ac:dyDescent="0.4">
      <c r="A9" s="5"/>
      <c r="B9" s="5" t="s">
        <v>872</v>
      </c>
      <c r="C9" s="28" t="str">
        <f>IFERROR(VLOOKUP($B9,'SpEd BEA Rates by Month'!$B$4:$C$380,2,0)," ")</f>
        <v xml:space="preserve"> </v>
      </c>
      <c r="D9" s="11">
        <f>D8/12</f>
        <v>959.62210189768973</v>
      </c>
      <c r="E9" s="14"/>
      <c r="F9" s="24"/>
      <c r="G9" s="18" t="str">
        <f>IFERROR(VLOOKUP($B9,'SpEd BEA Rates by Month'!$B$4:$O$380,$G$1,0),"")</f>
        <v/>
      </c>
      <c r="H9" s="10" t="e">
        <f>H8/12</f>
        <v>#DIV/0!</v>
      </c>
      <c r="I9" s="15"/>
      <c r="J9" s="18"/>
      <c r="K9" s="8" t="str">
        <f>IFERROR(VLOOKUP($B9,'SpEd BEA Rates by Month'!$B$4:$O$380,$K$1,0),"")</f>
        <v/>
      </c>
      <c r="L9" s="9" t="e">
        <f>L8/12</f>
        <v>#DIV/0!</v>
      </c>
      <c r="M9" s="19"/>
      <c r="N9" s="9"/>
      <c r="O9" s="21" t="str">
        <f>IFERROR(VLOOKUP($B9,'SpEd BEA Rates by Month'!$B$4:$O$380,$O$1,0),"")</f>
        <v/>
      </c>
      <c r="P9" s="21" t="e">
        <f>P8/12</f>
        <v>#DIV/0!</v>
      </c>
      <c r="Q9" s="23"/>
      <c r="R9" s="21"/>
    </row>
    <row r="10" spans="1:18" ht="15" thickBot="1" x14ac:dyDescent="0.4">
      <c r="A10" s="5"/>
      <c r="B10" s="5" t="s">
        <v>853</v>
      </c>
      <c r="C10" s="28" t="str">
        <f>IFERROR(VLOOKUP($B10,'SpEd BEA Rates by Month'!$B$4:$C$380,2,0)," ")</f>
        <v xml:space="preserve"> </v>
      </c>
      <c r="D10" s="11">
        <f>0.05*D9</f>
        <v>47.981105094884491</v>
      </c>
      <c r="E10" s="14"/>
      <c r="F10" s="24"/>
      <c r="G10" s="18" t="str">
        <f>IFERROR(VLOOKUP($B10,'SpEd BEA Rates by Month'!$B$4:$O$380,$G$1,0),"")</f>
        <v/>
      </c>
      <c r="H10" s="10" t="e">
        <f>0.05*H9</f>
        <v>#DIV/0!</v>
      </c>
      <c r="I10" s="15"/>
      <c r="J10" s="18"/>
      <c r="K10" s="8" t="str">
        <f>IFERROR(VLOOKUP($B10,'SpEd BEA Rates by Month'!$B$4:$O$380,$K$1,0),"")</f>
        <v/>
      </c>
      <c r="L10" s="9" t="e">
        <f>0.05*L9</f>
        <v>#DIV/0!</v>
      </c>
      <c r="M10" s="19"/>
      <c r="N10" s="9"/>
      <c r="O10" s="21" t="str">
        <f>IFERROR(VLOOKUP($B10,'SpEd BEA Rates by Month'!$B$4:$O$380,$O$1,0),"")</f>
        <v/>
      </c>
      <c r="P10" s="21" t="e">
        <f>0.05*P9</f>
        <v>#DIV/0!</v>
      </c>
      <c r="Q10" s="23"/>
      <c r="R10" s="21"/>
    </row>
    <row r="11" spans="1:18" ht="15" thickBot="1" x14ac:dyDescent="0.4">
      <c r="A11" s="5"/>
      <c r="B11" s="5" t="s">
        <v>377</v>
      </c>
      <c r="C11" s="28" t="str">
        <f>IFERROR(VLOOKUP($B11,'SpEd BEA Rates by Month'!$B$4:$C$380,2,0)," ")</f>
        <v xml:space="preserve"> </v>
      </c>
      <c r="D11" s="11">
        <f>D9-D10</f>
        <v>911.64099680280526</v>
      </c>
      <c r="E11" s="14"/>
      <c r="F11" s="11"/>
      <c r="G11" s="18" t="str">
        <f>IFERROR(VLOOKUP($B11,'SpEd BEA Rates by Month'!$B$4:$O$380,$G$1,0),"")</f>
        <v/>
      </c>
      <c r="H11" s="10" t="e">
        <f>H9-H10</f>
        <v>#DIV/0!</v>
      </c>
      <c r="I11" s="15"/>
      <c r="J11" s="18"/>
      <c r="K11" s="8" t="str">
        <f>IFERROR(VLOOKUP($B11,'SpEd BEA Rates by Month'!$B$4:$O$380,$K$1,0),"")</f>
        <v/>
      </c>
      <c r="L11" s="9" t="e">
        <f>L9-L10</f>
        <v>#DIV/0!</v>
      </c>
      <c r="M11" s="19"/>
      <c r="N11" s="9"/>
      <c r="O11" s="21" t="str">
        <f>IFERROR(VLOOKUP($B11,'SpEd BEA Rates by Month'!$B$4:$O$380,$O$1,0),"")</f>
        <v/>
      </c>
      <c r="P11" s="21" t="e">
        <f>P9-P10</f>
        <v>#DIV/0!</v>
      </c>
      <c r="Q11" s="23"/>
      <c r="R11" s="21"/>
    </row>
    <row r="12" spans="1:18" ht="15" thickBot="1" x14ac:dyDescent="0.4">
      <c r="A12" s="1" t="s">
        <v>8</v>
      </c>
      <c r="B12" s="1" t="s">
        <v>9</v>
      </c>
      <c r="C12" s="7">
        <f>IFERROR(VLOOKUP($B12,'SpEd BEA Rates by Month'!$B$4:$C$380,2,0)," ")</f>
        <v>9910.86</v>
      </c>
      <c r="D12" s="7">
        <f>C12*1.15</f>
        <v>11397.489</v>
      </c>
      <c r="E12" s="13">
        <f>VLOOKUP($B12,AAFTE!$C$4:$D$300,2,0)</f>
        <v>1.125</v>
      </c>
      <c r="F12" s="7">
        <f>D12*E12</f>
        <v>12822.175125</v>
      </c>
      <c r="G12" s="7">
        <f>IFERROR(VLOOKUP($B12,'SpEd BEA Rates by Month'!$B$4:$O$380,$G$1,0),"")</f>
        <v>0</v>
      </c>
      <c r="H12" s="7">
        <f t="shared" ref="H12:H13" si="8">G12*1.15</f>
        <v>0</v>
      </c>
      <c r="I12" s="13">
        <f>VLOOKUP($B12,AAFTE!$C$4:$F$300,3,0)</f>
        <v>0</v>
      </c>
      <c r="J12" s="7">
        <f t="shared" ref="J12:J13" si="9">H12*I12</f>
        <v>0</v>
      </c>
      <c r="K12" s="7">
        <f>IFERROR(VLOOKUP($B12,'SpEd BEA Rates by Month'!$B$4:$O$380,$K$1,0),"")</f>
        <v>0</v>
      </c>
      <c r="L12" s="7">
        <f t="shared" ref="L12:L13" si="10">K12*1.15</f>
        <v>0</v>
      </c>
      <c r="M12" s="13">
        <f>VLOOKUP($B12,AAFTE!$C$4:$F$300,4,0)</f>
        <v>0</v>
      </c>
      <c r="N12" s="7">
        <f t="shared" ref="N12:N13" si="11">L12*M12</f>
        <v>0</v>
      </c>
      <c r="O12" s="7">
        <f>IFERROR(VLOOKUP($B12,'SpEd BEA Rates by Month'!$B$4:$O$380,$O$1,0),"")</f>
        <v>0</v>
      </c>
      <c r="P12" s="7">
        <f t="shared" ref="P12:P13" si="12">O12*1.15</f>
        <v>0</v>
      </c>
      <c r="Q12" s="13">
        <f>VLOOKUP($B12,AAFTE!$C$4:$G$300,5,0)</f>
        <v>0</v>
      </c>
      <c r="R12" s="7">
        <f t="shared" ref="R12:R13" si="13">P12*Q12</f>
        <v>0</v>
      </c>
    </row>
    <row r="13" spans="1:18" ht="15" thickBot="1" x14ac:dyDescent="0.4">
      <c r="A13" s="1" t="s">
        <v>8</v>
      </c>
      <c r="B13" s="1" t="s">
        <v>10</v>
      </c>
      <c r="C13" s="7">
        <f>IFERROR(VLOOKUP($B13,'SpEd BEA Rates by Month'!$B$4:$C$380,2,0)," ")</f>
        <v>9994.57</v>
      </c>
      <c r="D13" s="7">
        <f>C13*1.15</f>
        <v>11493.755499999999</v>
      </c>
      <c r="E13" s="13">
        <f>VLOOKUP($B13,AAFTE!$C$4:$D$300,2,0)</f>
        <v>34.125</v>
      </c>
      <c r="F13" s="7">
        <f>D13*E13</f>
        <v>392224.40643749997</v>
      </c>
      <c r="G13" s="7">
        <f>IFERROR(VLOOKUP($B13,'SpEd BEA Rates by Month'!$B$4:$O$380,$G$1,0),"")</f>
        <v>0</v>
      </c>
      <c r="H13" s="7">
        <f t="shared" si="8"/>
        <v>0</v>
      </c>
      <c r="I13" s="13">
        <f>VLOOKUP($B13,AAFTE!$C$4:$F$300,3,0)</f>
        <v>0</v>
      </c>
      <c r="J13" s="7">
        <f t="shared" si="9"/>
        <v>0</v>
      </c>
      <c r="K13" s="7">
        <f>IFERROR(VLOOKUP($B13,'SpEd BEA Rates by Month'!$B$4:$O$380,$K$1,0),"")</f>
        <v>0</v>
      </c>
      <c r="L13" s="7">
        <f t="shared" si="10"/>
        <v>0</v>
      </c>
      <c r="M13" s="13">
        <f>VLOOKUP($B13,AAFTE!$C$4:$F$300,4,0)</f>
        <v>0</v>
      </c>
      <c r="N13" s="7">
        <f t="shared" si="11"/>
        <v>0</v>
      </c>
      <c r="O13" s="7">
        <f>IFERROR(VLOOKUP($B13,'SpEd BEA Rates by Month'!$B$4:$O$380,$O$1,0),"")</f>
        <v>0</v>
      </c>
      <c r="P13" s="7">
        <f t="shared" si="12"/>
        <v>0</v>
      </c>
      <c r="Q13" s="13">
        <f>VLOOKUP($B13,AAFTE!$C$4:$G$300,5,0)</f>
        <v>0</v>
      </c>
      <c r="R13" s="7">
        <f t="shared" si="13"/>
        <v>0</v>
      </c>
    </row>
    <row r="14" spans="1:18" ht="15" thickBot="1" x14ac:dyDescent="0.4">
      <c r="A14" s="5" t="s">
        <v>336</v>
      </c>
      <c r="B14" s="5" t="s">
        <v>844</v>
      </c>
      <c r="C14" s="28" t="str">
        <f>IFERROR(VLOOKUP($B14,'SpEd BEA Rates by Month'!$B$4:$C$380,2,0)," ")</f>
        <v xml:space="preserve"> </v>
      </c>
      <c r="D14" s="11">
        <f>F14/E14</f>
        <v>11490.683164893617</v>
      </c>
      <c r="E14" s="14">
        <f>SUM(E12:E13)</f>
        <v>35.25</v>
      </c>
      <c r="F14" s="11">
        <f>SUM(F12:F13)</f>
        <v>405046.58156249998</v>
      </c>
      <c r="G14" s="18" t="str">
        <f>IFERROR(VLOOKUP($B14,'SpEd BEA Rates by Month'!$B$4:$O$380,$G$1,0),"")</f>
        <v/>
      </c>
      <c r="H14" s="10" t="e">
        <f>J14/I14</f>
        <v>#DIV/0!</v>
      </c>
      <c r="I14" s="15">
        <f>SUM(I12:I13)</f>
        <v>0</v>
      </c>
      <c r="J14" s="18">
        <f>SUM(J12:J13)</f>
        <v>0</v>
      </c>
      <c r="K14" s="8" t="str">
        <f>IFERROR(VLOOKUP($B14,'SpEd BEA Rates by Month'!$B$4:$O$380,$K$1,0),"")</f>
        <v/>
      </c>
      <c r="L14" s="9" t="e">
        <f>N14/M14</f>
        <v>#DIV/0!</v>
      </c>
      <c r="M14" s="19">
        <f>SUM(M12:M13)</f>
        <v>0</v>
      </c>
      <c r="N14" s="9">
        <f>SUM(N12:N13)</f>
        <v>0</v>
      </c>
      <c r="O14" s="21" t="str">
        <f>IFERROR(VLOOKUP($B14,'SpEd BEA Rates by Month'!$B$4:$O$380,$O$1,0),"")</f>
        <v/>
      </c>
      <c r="P14" s="21" t="e">
        <f>R14/Q14</f>
        <v>#DIV/0!</v>
      </c>
      <c r="Q14" s="23">
        <f>SUM(Q12:Q13)</f>
        <v>0</v>
      </c>
      <c r="R14" s="21">
        <f>SUM(R12:R13)</f>
        <v>0</v>
      </c>
    </row>
    <row r="15" spans="1:18" ht="15" thickBot="1" x14ac:dyDescent="0.4">
      <c r="A15" s="5"/>
      <c r="B15" s="5" t="s">
        <v>872</v>
      </c>
      <c r="C15" s="28" t="str">
        <f>IFERROR(VLOOKUP($B15,'SpEd BEA Rates by Month'!$B$4:$C$380,2,0)," ")</f>
        <v xml:space="preserve"> </v>
      </c>
      <c r="D15" s="11">
        <f>D14/12</f>
        <v>957.55693040780136</v>
      </c>
      <c r="E15" s="14"/>
      <c r="F15" s="24"/>
      <c r="G15" s="18" t="str">
        <f>IFERROR(VLOOKUP($B15,'SpEd BEA Rates by Month'!$B$4:$O$380,$G$1,0),"")</f>
        <v/>
      </c>
      <c r="H15" s="10" t="e">
        <f>H14/12</f>
        <v>#DIV/0!</v>
      </c>
      <c r="I15" s="15"/>
      <c r="J15" s="18"/>
      <c r="K15" s="8" t="str">
        <f>IFERROR(VLOOKUP($B15,'SpEd BEA Rates by Month'!$B$4:$O$380,$K$1,0),"")</f>
        <v/>
      </c>
      <c r="L15" s="9" t="e">
        <f>L14/12</f>
        <v>#DIV/0!</v>
      </c>
      <c r="M15" s="19"/>
      <c r="N15" s="9"/>
      <c r="O15" s="21" t="str">
        <f>IFERROR(VLOOKUP($B15,'SpEd BEA Rates by Month'!$B$4:$O$380,$O$1,0),"")</f>
        <v/>
      </c>
      <c r="P15" s="21" t="e">
        <f>P14/12</f>
        <v>#DIV/0!</v>
      </c>
      <c r="Q15" s="23"/>
      <c r="R15" s="21"/>
    </row>
    <row r="16" spans="1:18" ht="15" thickBot="1" x14ac:dyDescent="0.4">
      <c r="A16" s="5"/>
      <c r="B16" s="5" t="s">
        <v>853</v>
      </c>
      <c r="C16" s="28" t="str">
        <f>IFERROR(VLOOKUP($B16,'SpEd BEA Rates by Month'!$B$4:$C$380,2,0)," ")</f>
        <v xml:space="preserve"> </v>
      </c>
      <c r="D16" s="11">
        <f>0.05*D15</f>
        <v>47.877846520390072</v>
      </c>
      <c r="E16" s="14"/>
      <c r="F16" s="24"/>
      <c r="G16" s="18" t="str">
        <f>IFERROR(VLOOKUP($B16,'SpEd BEA Rates by Month'!$B$4:$O$380,$G$1,0),"")</f>
        <v/>
      </c>
      <c r="H16" s="10" t="e">
        <f>0.05*H15</f>
        <v>#DIV/0!</v>
      </c>
      <c r="I16" s="15"/>
      <c r="J16" s="18"/>
      <c r="K16" s="8" t="str">
        <f>IFERROR(VLOOKUP($B16,'SpEd BEA Rates by Month'!$B$4:$O$380,$K$1,0),"")</f>
        <v/>
      </c>
      <c r="L16" s="9" t="e">
        <f>0.05*L15</f>
        <v>#DIV/0!</v>
      </c>
      <c r="M16" s="19"/>
      <c r="N16" s="9"/>
      <c r="O16" s="21" t="str">
        <f>IFERROR(VLOOKUP($B16,'SpEd BEA Rates by Month'!$B$4:$O$380,$O$1,0),"")</f>
        <v/>
      </c>
      <c r="P16" s="21" t="e">
        <f>0.05*P15</f>
        <v>#DIV/0!</v>
      </c>
      <c r="Q16" s="23"/>
      <c r="R16" s="21"/>
    </row>
    <row r="17" spans="1:18" ht="15" thickBot="1" x14ac:dyDescent="0.4">
      <c r="A17" s="5"/>
      <c r="B17" s="5" t="s">
        <v>377</v>
      </c>
      <c r="C17" s="28" t="str">
        <f>IFERROR(VLOOKUP($B17,'SpEd BEA Rates by Month'!$B$4:$C$380,2,0)," ")</f>
        <v xml:space="preserve"> </v>
      </c>
      <c r="D17" s="11">
        <f>D15-D16</f>
        <v>909.67908388741125</v>
      </c>
      <c r="E17" s="14"/>
      <c r="F17" s="11"/>
      <c r="G17" s="18" t="str">
        <f>IFERROR(VLOOKUP($B17,'SpEd BEA Rates by Month'!$B$4:$O$380,$G$1,0),"")</f>
        <v/>
      </c>
      <c r="H17" s="10" t="e">
        <f>H15-H16</f>
        <v>#DIV/0!</v>
      </c>
      <c r="I17" s="15"/>
      <c r="J17" s="18"/>
      <c r="K17" s="8" t="str">
        <f>IFERROR(VLOOKUP($B17,'SpEd BEA Rates by Month'!$B$4:$O$380,$K$1,0),"")</f>
        <v/>
      </c>
      <c r="L17" s="9" t="e">
        <f>L15-L16</f>
        <v>#DIV/0!</v>
      </c>
      <c r="M17" s="19"/>
      <c r="N17" s="9"/>
      <c r="O17" s="21" t="str">
        <f>IFERROR(VLOOKUP($B17,'SpEd BEA Rates by Month'!$B$4:$O$380,$O$1,0),"")</f>
        <v/>
      </c>
      <c r="P17" s="21" t="e">
        <f>P15-P16</f>
        <v>#DIV/0!</v>
      </c>
      <c r="Q17" s="23"/>
      <c r="R17" s="21"/>
    </row>
    <row r="18" spans="1:18" ht="15" thickBot="1" x14ac:dyDescent="0.4">
      <c r="A18" s="1" t="s">
        <v>11</v>
      </c>
      <c r="B18" s="1" t="s">
        <v>12</v>
      </c>
      <c r="C18" s="7">
        <f>IFERROR(VLOOKUP($B18,'SpEd BEA Rates by Month'!$B$4:$C$380,2,0)," ")</f>
        <v>9987.0300000000007</v>
      </c>
      <c r="D18" s="7">
        <f>C18*1.15</f>
        <v>11485.084499999999</v>
      </c>
      <c r="E18" s="13">
        <f>VLOOKUP($B18,AAFTE!$C$4:$D$300,2,0)</f>
        <v>7.875</v>
      </c>
      <c r="F18" s="7">
        <f>D18*E18</f>
        <v>90445.040437499993</v>
      </c>
      <c r="G18" s="7">
        <f>IFERROR(VLOOKUP($B18,'SpEd BEA Rates by Month'!$B$4:$O$380,$G$1,0),"")</f>
        <v>0</v>
      </c>
      <c r="H18" s="7">
        <f t="shared" ref="H18:H23" si="14">G18*1.15</f>
        <v>0</v>
      </c>
      <c r="I18" s="13">
        <f>VLOOKUP($B18,AAFTE!$C$4:$F$300,3,0)</f>
        <v>0</v>
      </c>
      <c r="J18" s="7">
        <f t="shared" ref="J18:J23" si="15">H18*I18</f>
        <v>0</v>
      </c>
      <c r="K18" s="7">
        <f>IFERROR(VLOOKUP($B18,'SpEd BEA Rates by Month'!$B$4:$O$380,$K$1,0),"")</f>
        <v>0</v>
      </c>
      <c r="L18" s="7">
        <f t="shared" ref="L18:L23" si="16">K18*1.15</f>
        <v>0</v>
      </c>
      <c r="M18" s="13">
        <f>VLOOKUP($B18,AAFTE!$C$4:$F$300,4,0)</f>
        <v>0</v>
      </c>
      <c r="N18" s="7">
        <f t="shared" ref="N18:N23" si="17">L18*M18</f>
        <v>0</v>
      </c>
      <c r="O18" s="7">
        <f>IFERROR(VLOOKUP($B18,'SpEd BEA Rates by Month'!$B$4:$O$380,$O$1,0),"")</f>
        <v>0</v>
      </c>
      <c r="P18" s="7">
        <f t="shared" ref="P18:P23" si="18">O18*1.15</f>
        <v>0</v>
      </c>
      <c r="Q18" s="13">
        <f>VLOOKUP($B18,AAFTE!$C$4:$G$300,5,0)</f>
        <v>0</v>
      </c>
      <c r="R18" s="7">
        <f t="shared" ref="R18:R23" si="19">P18*Q18</f>
        <v>0</v>
      </c>
    </row>
    <row r="19" spans="1:18" ht="15" thickBot="1" x14ac:dyDescent="0.4">
      <c r="A19" s="1" t="s">
        <v>11</v>
      </c>
      <c r="B19" s="1" t="s">
        <v>13</v>
      </c>
      <c r="C19" s="7">
        <f>IFERROR(VLOOKUP($B19,'SpEd BEA Rates by Month'!$B$4:$C$380,2,0)," ")</f>
        <v>10012.15</v>
      </c>
      <c r="D19" s="7">
        <f t="shared" ref="D19:D23" si="20">C19*1.15</f>
        <v>11513.972499999998</v>
      </c>
      <c r="E19" s="13">
        <f>VLOOKUP($B19,AAFTE!$C$4:$D$300,2,0)</f>
        <v>138.5</v>
      </c>
      <c r="F19" s="7">
        <f t="shared" ref="F19:F23" si="21">D19*E19</f>
        <v>1594685.1912499997</v>
      </c>
      <c r="G19" s="7">
        <f>IFERROR(VLOOKUP($B19,'SpEd BEA Rates by Month'!$B$4:$O$380,$G$1,0),"")</f>
        <v>0</v>
      </c>
      <c r="H19" s="7">
        <f t="shared" si="14"/>
        <v>0</v>
      </c>
      <c r="I19" s="13">
        <f>VLOOKUP($B19,AAFTE!$C$4:$F$300,3,0)</f>
        <v>0</v>
      </c>
      <c r="J19" s="7">
        <f t="shared" si="15"/>
        <v>0</v>
      </c>
      <c r="K19" s="7">
        <f>IFERROR(VLOOKUP($B19,'SpEd BEA Rates by Month'!$B$4:$O$380,$K$1,0),"")</f>
        <v>0</v>
      </c>
      <c r="L19" s="7">
        <f t="shared" si="16"/>
        <v>0</v>
      </c>
      <c r="M19" s="13">
        <f>VLOOKUP($B19,AAFTE!$C$4:$F$300,4,0)</f>
        <v>0</v>
      </c>
      <c r="N19" s="7">
        <f t="shared" si="17"/>
        <v>0</v>
      </c>
      <c r="O19" s="7">
        <f>IFERROR(VLOOKUP($B19,'SpEd BEA Rates by Month'!$B$4:$O$380,$O$1,0),"")</f>
        <v>0</v>
      </c>
      <c r="P19" s="7">
        <f t="shared" si="18"/>
        <v>0</v>
      </c>
      <c r="Q19" s="13">
        <f>VLOOKUP($B19,AAFTE!$C$4:$G$300,5,0)</f>
        <v>0</v>
      </c>
      <c r="R19" s="7">
        <f t="shared" si="19"/>
        <v>0</v>
      </c>
    </row>
    <row r="20" spans="1:18" ht="15" thickBot="1" x14ac:dyDescent="0.4">
      <c r="A20" s="1" t="s">
        <v>11</v>
      </c>
      <c r="B20" s="1" t="s">
        <v>14</v>
      </c>
      <c r="C20" s="7">
        <f>IFERROR(VLOOKUP($B20,'SpEd BEA Rates by Month'!$B$4:$C$380,2,0)," ")</f>
        <v>10262.93</v>
      </c>
      <c r="D20" s="7">
        <f t="shared" si="20"/>
        <v>11802.369499999999</v>
      </c>
      <c r="E20" s="13">
        <f>VLOOKUP($B20,AAFTE!$C$4:$D$300,2,0)</f>
        <v>12.375</v>
      </c>
      <c r="F20" s="7">
        <f t="shared" si="21"/>
        <v>146054.32256249999</v>
      </c>
      <c r="G20" s="7">
        <f>IFERROR(VLOOKUP($B20,'SpEd BEA Rates by Month'!$B$4:$O$380,$G$1,0),"")</f>
        <v>0</v>
      </c>
      <c r="H20" s="7">
        <f t="shared" si="14"/>
        <v>0</v>
      </c>
      <c r="I20" s="13">
        <f>VLOOKUP($B20,AAFTE!$C$4:$F$300,3,0)</f>
        <v>0</v>
      </c>
      <c r="J20" s="7">
        <f t="shared" si="15"/>
        <v>0</v>
      </c>
      <c r="K20" s="7">
        <f>IFERROR(VLOOKUP($B20,'SpEd BEA Rates by Month'!$B$4:$O$380,$K$1,0),"")</f>
        <v>0</v>
      </c>
      <c r="L20" s="7">
        <f t="shared" si="16"/>
        <v>0</v>
      </c>
      <c r="M20" s="13">
        <f>VLOOKUP($B20,AAFTE!$C$4:$F$300,4,0)</f>
        <v>0</v>
      </c>
      <c r="N20" s="7">
        <f t="shared" si="17"/>
        <v>0</v>
      </c>
      <c r="O20" s="7">
        <f>IFERROR(VLOOKUP($B20,'SpEd BEA Rates by Month'!$B$4:$O$380,$O$1,0),"")</f>
        <v>0</v>
      </c>
      <c r="P20" s="7">
        <f t="shared" si="18"/>
        <v>0</v>
      </c>
      <c r="Q20" s="13">
        <f>VLOOKUP($B20,AAFTE!$C$4:$G$300,5,0)</f>
        <v>0</v>
      </c>
      <c r="R20" s="7">
        <f t="shared" si="19"/>
        <v>0</v>
      </c>
    </row>
    <row r="21" spans="1:18" ht="15" thickBot="1" x14ac:dyDescent="0.4">
      <c r="A21" s="1" t="s">
        <v>11</v>
      </c>
      <c r="B21" s="1" t="s">
        <v>15</v>
      </c>
      <c r="C21" s="7">
        <f>IFERROR(VLOOKUP($B21,'SpEd BEA Rates by Month'!$B$4:$C$380,2,0)," ")</f>
        <v>10361.23</v>
      </c>
      <c r="D21" s="7">
        <f t="shared" si="20"/>
        <v>11915.414499999999</v>
      </c>
      <c r="E21" s="13">
        <f>VLOOKUP($B21,AAFTE!$C$4:$D$300,2,0)</f>
        <v>0.625</v>
      </c>
      <c r="F21" s="7">
        <f t="shared" si="21"/>
        <v>7447.1340624999993</v>
      </c>
      <c r="G21" s="7">
        <f>IFERROR(VLOOKUP($B21,'SpEd BEA Rates by Month'!$B$4:$O$380,$G$1,0),"")</f>
        <v>0</v>
      </c>
      <c r="H21" s="7">
        <f t="shared" si="14"/>
        <v>0</v>
      </c>
      <c r="I21" s="13">
        <f>VLOOKUP($B21,AAFTE!$C$4:$F$300,3,0)</f>
        <v>0</v>
      </c>
      <c r="J21" s="7">
        <f t="shared" si="15"/>
        <v>0</v>
      </c>
      <c r="K21" s="7">
        <f>IFERROR(VLOOKUP($B21,'SpEd BEA Rates by Month'!$B$4:$O$380,$K$1,0),"")</f>
        <v>0</v>
      </c>
      <c r="L21" s="7">
        <f t="shared" si="16"/>
        <v>0</v>
      </c>
      <c r="M21" s="13">
        <f>VLOOKUP($B21,AAFTE!$C$4:$F$300,4,0)</f>
        <v>0</v>
      </c>
      <c r="N21" s="7">
        <f t="shared" si="17"/>
        <v>0</v>
      </c>
      <c r="O21" s="7">
        <f>IFERROR(VLOOKUP($B21,'SpEd BEA Rates by Month'!$B$4:$O$380,$O$1,0),"")</f>
        <v>0</v>
      </c>
      <c r="P21" s="7">
        <f t="shared" si="18"/>
        <v>0</v>
      </c>
      <c r="Q21" s="13">
        <f>VLOOKUP($B21,AAFTE!$C$4:$G$300,5,0)</f>
        <v>0</v>
      </c>
      <c r="R21" s="7">
        <f t="shared" si="19"/>
        <v>0</v>
      </c>
    </row>
    <row r="22" spans="1:18" ht="15" thickBot="1" x14ac:dyDescent="0.4">
      <c r="A22" s="1" t="s">
        <v>11</v>
      </c>
      <c r="B22" s="1" t="s">
        <v>16</v>
      </c>
      <c r="C22" s="7">
        <f>IFERROR(VLOOKUP($B22,'SpEd BEA Rates by Month'!$B$4:$C$380,2,0)," ")</f>
        <v>9950.7199999999993</v>
      </c>
      <c r="D22" s="7">
        <f t="shared" si="20"/>
        <v>11443.327999999998</v>
      </c>
      <c r="E22" s="13">
        <f>VLOOKUP($B22,AAFTE!$C$4:$D$300,2,0)</f>
        <v>17.5</v>
      </c>
      <c r="F22" s="7">
        <f t="shared" si="21"/>
        <v>200258.23999999996</v>
      </c>
      <c r="G22" s="7">
        <f>IFERROR(VLOOKUP($B22,'SpEd BEA Rates by Month'!$B$4:$O$380,$G$1,0),"")</f>
        <v>0</v>
      </c>
      <c r="H22" s="7">
        <f t="shared" si="14"/>
        <v>0</v>
      </c>
      <c r="I22" s="13">
        <f>VLOOKUP($B22,AAFTE!$C$4:$F$300,3,0)</f>
        <v>0</v>
      </c>
      <c r="J22" s="7">
        <f t="shared" si="15"/>
        <v>0</v>
      </c>
      <c r="K22" s="7">
        <f>IFERROR(VLOOKUP($B22,'SpEd BEA Rates by Month'!$B$4:$O$380,$K$1,0),"")</f>
        <v>0</v>
      </c>
      <c r="L22" s="7">
        <f t="shared" si="16"/>
        <v>0</v>
      </c>
      <c r="M22" s="13">
        <f>VLOOKUP($B22,AAFTE!$C$4:$F$300,4,0)</f>
        <v>0</v>
      </c>
      <c r="N22" s="7">
        <f t="shared" si="17"/>
        <v>0</v>
      </c>
      <c r="O22" s="7">
        <f>IFERROR(VLOOKUP($B22,'SpEd BEA Rates by Month'!$B$4:$O$380,$O$1,0),"")</f>
        <v>0</v>
      </c>
      <c r="P22" s="7">
        <f t="shared" si="18"/>
        <v>0</v>
      </c>
      <c r="Q22" s="13">
        <f>VLOOKUP($B22,AAFTE!$C$4:$G$300,5,0)</f>
        <v>0</v>
      </c>
      <c r="R22" s="7">
        <f t="shared" si="19"/>
        <v>0</v>
      </c>
    </row>
    <row r="23" spans="1:18" ht="15" thickBot="1" x14ac:dyDescent="0.4">
      <c r="A23" s="1" t="s">
        <v>11</v>
      </c>
      <c r="B23" s="1" t="s">
        <v>17</v>
      </c>
      <c r="C23" s="7">
        <f>IFERROR(VLOOKUP($B23,'SpEd BEA Rates by Month'!$B$4:$C$380,2,0)," ")</f>
        <v>9817.2900000000009</v>
      </c>
      <c r="D23" s="7">
        <f t="shared" si="20"/>
        <v>11289.8835</v>
      </c>
      <c r="E23" s="13">
        <f>VLOOKUP($B23,AAFTE!$C$4:$D$300,2,0)</f>
        <v>94.75</v>
      </c>
      <c r="F23" s="7">
        <f t="shared" si="21"/>
        <v>1069716.461625</v>
      </c>
      <c r="G23" s="7">
        <f>IFERROR(VLOOKUP($B23,'SpEd BEA Rates by Month'!$B$4:$O$380,$G$1,0),"")</f>
        <v>0</v>
      </c>
      <c r="H23" s="7">
        <f t="shared" si="14"/>
        <v>0</v>
      </c>
      <c r="I23" s="13">
        <f>VLOOKUP($B23,AAFTE!$C$4:$F$300,3,0)</f>
        <v>0</v>
      </c>
      <c r="J23" s="7">
        <f t="shared" si="15"/>
        <v>0</v>
      </c>
      <c r="K23" s="7">
        <f>IFERROR(VLOOKUP($B23,'SpEd BEA Rates by Month'!$B$4:$O$380,$K$1,0),"")</f>
        <v>0</v>
      </c>
      <c r="L23" s="7">
        <f t="shared" si="16"/>
        <v>0</v>
      </c>
      <c r="M23" s="13">
        <f>VLOOKUP($B23,AAFTE!$C$4:$F$300,4,0)</f>
        <v>0</v>
      </c>
      <c r="N23" s="7">
        <f t="shared" si="17"/>
        <v>0</v>
      </c>
      <c r="O23" s="7">
        <f>IFERROR(VLOOKUP($B23,'SpEd BEA Rates by Month'!$B$4:$O$380,$O$1,0),"")</f>
        <v>0</v>
      </c>
      <c r="P23" s="7">
        <f t="shared" si="18"/>
        <v>0</v>
      </c>
      <c r="Q23" s="13">
        <f>VLOOKUP($B23,AAFTE!$C$4:$G$300,5,0)</f>
        <v>0</v>
      </c>
      <c r="R23" s="7">
        <f t="shared" si="19"/>
        <v>0</v>
      </c>
    </row>
    <row r="24" spans="1:18" ht="15" thickBot="1" x14ac:dyDescent="0.4">
      <c r="A24" s="5" t="s">
        <v>337</v>
      </c>
      <c r="B24" s="5" t="s">
        <v>844</v>
      </c>
      <c r="C24" s="28" t="str">
        <f>IFERROR(VLOOKUP($B24,'SpEd BEA Rates by Month'!$B$4:$C$380,2,0)," ")</f>
        <v xml:space="preserve"> </v>
      </c>
      <c r="D24" s="11">
        <f>F24/E24</f>
        <v>11444.47819581224</v>
      </c>
      <c r="E24" s="25">
        <f>SUM(E18:E23)</f>
        <v>271.625</v>
      </c>
      <c r="F24" s="11">
        <f>SUM(F18:F23)</f>
        <v>3108606.3899374995</v>
      </c>
      <c r="G24" s="18" t="str">
        <f>IFERROR(VLOOKUP($B24,'SpEd BEA Rates by Month'!$B$4:$O$380,$G$1,0),"")</f>
        <v/>
      </c>
      <c r="H24" s="10" t="e">
        <f>J24/I24</f>
        <v>#DIV/0!</v>
      </c>
      <c r="I24" s="15">
        <f>SUM(I18:I23)</f>
        <v>0</v>
      </c>
      <c r="J24" s="18">
        <f>SUM(J18:J23)</f>
        <v>0</v>
      </c>
      <c r="K24" s="8" t="str">
        <f>IFERROR(VLOOKUP($B24,'SpEd BEA Rates by Month'!$B$4:$O$380,$K$1,0),"")</f>
        <v/>
      </c>
      <c r="L24" s="9" t="e">
        <f>N24/M24</f>
        <v>#DIV/0!</v>
      </c>
      <c r="M24" s="19">
        <f>SUM(M18:M23)</f>
        <v>0</v>
      </c>
      <c r="N24" s="9">
        <f>SUM(N18:N23)</f>
        <v>0</v>
      </c>
      <c r="O24" s="21" t="str">
        <f>IFERROR(VLOOKUP($B24,'SpEd BEA Rates by Month'!$B$4:$O$380,$O$1,0),"")</f>
        <v/>
      </c>
      <c r="P24" s="21" t="e">
        <f>R24/Q24</f>
        <v>#DIV/0!</v>
      </c>
      <c r="Q24" s="23">
        <f>SUM(Q18:Q23)</f>
        <v>0</v>
      </c>
      <c r="R24" s="21">
        <f>SUM(R18:R23)</f>
        <v>0</v>
      </c>
    </row>
    <row r="25" spans="1:18" ht="15" thickBot="1" x14ac:dyDescent="0.4">
      <c r="A25" s="5"/>
      <c r="B25" s="5" t="s">
        <v>872</v>
      </c>
      <c r="C25" s="28" t="str">
        <f>IFERROR(VLOOKUP($B25,'SpEd BEA Rates by Month'!$B$4:$C$380,2,0)," ")</f>
        <v xml:space="preserve"> </v>
      </c>
      <c r="D25" s="11">
        <f>D24/12</f>
        <v>953.70651631768669</v>
      </c>
      <c r="E25" s="14"/>
      <c r="F25" s="24"/>
      <c r="G25" s="18" t="str">
        <f>IFERROR(VLOOKUP($B25,'SpEd BEA Rates by Month'!$B$4:$O$380,$G$1,0),"")</f>
        <v/>
      </c>
      <c r="H25" s="10" t="e">
        <f>H24/12</f>
        <v>#DIV/0!</v>
      </c>
      <c r="I25" s="15"/>
      <c r="J25" s="18"/>
      <c r="K25" s="8" t="str">
        <f>IFERROR(VLOOKUP($B25,'SpEd BEA Rates by Month'!$B$4:$O$380,$K$1,0),"")</f>
        <v/>
      </c>
      <c r="L25" s="9" t="e">
        <f>L24/12</f>
        <v>#DIV/0!</v>
      </c>
      <c r="M25" s="19"/>
      <c r="N25" s="9"/>
      <c r="O25" s="21" t="str">
        <f>IFERROR(VLOOKUP($B25,'SpEd BEA Rates by Month'!$B$4:$O$380,$O$1,0),"")</f>
        <v/>
      </c>
      <c r="P25" s="21" t="e">
        <f>P24/12</f>
        <v>#DIV/0!</v>
      </c>
      <c r="Q25" s="23"/>
      <c r="R25" s="21"/>
    </row>
    <row r="26" spans="1:18" ht="15" thickBot="1" x14ac:dyDescent="0.4">
      <c r="A26" s="5"/>
      <c r="B26" s="5" t="s">
        <v>853</v>
      </c>
      <c r="C26" s="28" t="str">
        <f>IFERROR(VLOOKUP($B26,'SpEd BEA Rates by Month'!$B$4:$C$380,2,0)," ")</f>
        <v xml:space="preserve"> </v>
      </c>
      <c r="D26" s="11">
        <f>0.05*D25</f>
        <v>47.68532581588434</v>
      </c>
      <c r="E26" s="14"/>
      <c r="F26" s="24"/>
      <c r="G26" s="18" t="str">
        <f>IFERROR(VLOOKUP($B26,'SpEd BEA Rates by Month'!$B$4:$O$380,$G$1,0),"")</f>
        <v/>
      </c>
      <c r="H26" s="10" t="e">
        <f>0.05*H25</f>
        <v>#DIV/0!</v>
      </c>
      <c r="I26" s="15"/>
      <c r="J26" s="18"/>
      <c r="K26" s="8" t="str">
        <f>IFERROR(VLOOKUP($B26,'SpEd BEA Rates by Month'!$B$4:$O$380,$K$1,0),"")</f>
        <v/>
      </c>
      <c r="L26" s="9" t="e">
        <f>0.05*L25</f>
        <v>#DIV/0!</v>
      </c>
      <c r="M26" s="19"/>
      <c r="N26" s="9"/>
      <c r="O26" s="21" t="str">
        <f>IFERROR(VLOOKUP($B26,'SpEd BEA Rates by Month'!$B$4:$O$380,$O$1,0),"")</f>
        <v/>
      </c>
      <c r="P26" s="21" t="e">
        <f>0.05*P25</f>
        <v>#DIV/0!</v>
      </c>
      <c r="Q26" s="23"/>
      <c r="R26" s="21"/>
    </row>
    <row r="27" spans="1:18" ht="15" thickBot="1" x14ac:dyDescent="0.4">
      <c r="A27" s="5"/>
      <c r="B27" s="5" t="s">
        <v>377</v>
      </c>
      <c r="C27" s="28" t="str">
        <f>IFERROR(VLOOKUP($B27,'SpEd BEA Rates by Month'!$B$4:$C$380,2,0)," ")</f>
        <v xml:space="preserve"> </v>
      </c>
      <c r="D27" s="11">
        <f>D25-D26</f>
        <v>906.02119050180238</v>
      </c>
      <c r="E27" s="14"/>
      <c r="F27" s="11"/>
      <c r="G27" s="18" t="str">
        <f>IFERROR(VLOOKUP($B27,'SpEd BEA Rates by Month'!$B$4:$O$380,$G$1,0),"")</f>
        <v/>
      </c>
      <c r="H27" s="10" t="e">
        <f>H25-H26</f>
        <v>#DIV/0!</v>
      </c>
      <c r="I27" s="15"/>
      <c r="J27" s="18"/>
      <c r="K27" s="8" t="str">
        <f>IFERROR(VLOOKUP($B27,'SpEd BEA Rates by Month'!$B$4:$O$380,$K$1,0),"")</f>
        <v/>
      </c>
      <c r="L27" s="9" t="e">
        <f>L25-L26</f>
        <v>#DIV/0!</v>
      </c>
      <c r="M27" s="19"/>
      <c r="N27" s="9"/>
      <c r="O27" s="21" t="str">
        <f>IFERROR(VLOOKUP($B27,'SpEd BEA Rates by Month'!$B$4:$O$380,$O$1,0),"")</f>
        <v/>
      </c>
      <c r="P27" s="21" t="e">
        <f>P25-P26</f>
        <v>#DIV/0!</v>
      </c>
      <c r="Q27" s="23"/>
      <c r="R27" s="21"/>
    </row>
    <row r="28" spans="1:18" ht="15" thickBot="1" x14ac:dyDescent="0.4">
      <c r="A28" s="1" t="s">
        <v>18</v>
      </c>
      <c r="B28" s="1" t="s">
        <v>19</v>
      </c>
      <c r="C28" s="7">
        <f>IFERROR(VLOOKUP($B28,'SpEd BEA Rates by Month'!$B$4:$C$380,2,0)," ")</f>
        <v>10033.33</v>
      </c>
      <c r="D28" s="7">
        <f>C28*1.15</f>
        <v>11538.3295</v>
      </c>
      <c r="E28" s="13">
        <f>VLOOKUP($B28,AAFTE!$C$4:$D$300,2,0)</f>
        <v>5</v>
      </c>
      <c r="F28" s="7">
        <f>D28*E28</f>
        <v>57691.647499999999</v>
      </c>
      <c r="G28" s="7">
        <f>IFERROR(VLOOKUP($B28,'SpEd BEA Rates by Month'!$B$4:$O$380,$G$1,0),"")</f>
        <v>0</v>
      </c>
      <c r="H28" s="7">
        <f t="shared" ref="H28:H34" si="22">G28*1.15</f>
        <v>0</v>
      </c>
      <c r="I28" s="13">
        <f>VLOOKUP($B28,AAFTE!$C$4:$F$300,3,0)</f>
        <v>0</v>
      </c>
      <c r="J28" s="7">
        <f t="shared" ref="J28:J34" si="23">H28*I28</f>
        <v>0</v>
      </c>
      <c r="K28" s="7">
        <f>IFERROR(VLOOKUP($B28,'SpEd BEA Rates by Month'!$B$4:$O$380,$K$1,0),"")</f>
        <v>0</v>
      </c>
      <c r="L28" s="7">
        <f>K28*1.15</f>
        <v>0</v>
      </c>
      <c r="M28" s="13">
        <f>VLOOKUP($B28,AAFTE!$C$4:$F$300,4,0)</f>
        <v>0</v>
      </c>
      <c r="N28" s="7">
        <f>L28*M28</f>
        <v>0</v>
      </c>
      <c r="O28" s="7">
        <f>IFERROR(VLOOKUP($B28,'SpEd BEA Rates by Month'!$B$4:$O$380,$O$1,0),"")</f>
        <v>0</v>
      </c>
      <c r="P28" s="7">
        <f>O28*1.15</f>
        <v>0</v>
      </c>
      <c r="Q28" s="13">
        <f>VLOOKUP($B28,AAFTE!$C$4:$G$300,5,0)</f>
        <v>0</v>
      </c>
      <c r="R28" s="7">
        <f>P28*Q28</f>
        <v>0</v>
      </c>
    </row>
    <row r="29" spans="1:18" ht="15" thickBot="1" x14ac:dyDescent="0.4">
      <c r="A29" s="1" t="s">
        <v>18</v>
      </c>
      <c r="B29" s="1" t="s">
        <v>20</v>
      </c>
      <c r="C29" s="7">
        <f>IFERROR(VLOOKUP($B29,'SpEd BEA Rates by Month'!$B$4:$C$380,2,0)," ")</f>
        <v>10255.450000000001</v>
      </c>
      <c r="D29" s="7">
        <f t="shared" ref="D29:D34" si="24">C29*1.15</f>
        <v>11793.7675</v>
      </c>
      <c r="E29" s="13">
        <f>VLOOKUP($B29,AAFTE!$C$4:$D$300,2,0)</f>
        <v>8.75</v>
      </c>
      <c r="F29" s="7">
        <f t="shared" ref="F29:F34" si="25">D29*E29</f>
        <v>103195.465625</v>
      </c>
      <c r="G29" s="7">
        <f>IFERROR(VLOOKUP($B29,'SpEd BEA Rates by Month'!$B$4:$O$380,$G$1,0),"")</f>
        <v>0</v>
      </c>
      <c r="H29" s="7">
        <f t="shared" si="22"/>
        <v>0</v>
      </c>
      <c r="I29" s="13">
        <f>VLOOKUP($B29,AAFTE!$C$4:$F$300,3,0)</f>
        <v>0</v>
      </c>
      <c r="J29" s="7">
        <f t="shared" si="23"/>
        <v>0</v>
      </c>
      <c r="K29" s="7">
        <f>IFERROR(VLOOKUP($B29,'SpEd BEA Rates by Month'!$B$4:$O$380,$K$1,0),"")</f>
        <v>0</v>
      </c>
      <c r="L29" s="7">
        <f t="shared" ref="L29:L34" si="26">K29*1.15</f>
        <v>0</v>
      </c>
      <c r="M29" s="13">
        <f>VLOOKUP($B29,AAFTE!$C$4:$F$300,4,0)</f>
        <v>0</v>
      </c>
      <c r="N29" s="7">
        <f t="shared" ref="N29:N34" si="27">L29*M29</f>
        <v>0</v>
      </c>
      <c r="O29" s="7">
        <f>IFERROR(VLOOKUP($B29,'SpEd BEA Rates by Month'!$B$4:$O$380,$O$1,0),"")</f>
        <v>0</v>
      </c>
      <c r="P29" s="7">
        <f t="shared" ref="P29:P34" si="28">O29*1.15</f>
        <v>0</v>
      </c>
      <c r="Q29" s="13">
        <f>VLOOKUP($B29,AAFTE!$C$4:$G$300,5,0)</f>
        <v>0</v>
      </c>
      <c r="R29" s="7">
        <f t="shared" ref="R29:R34" si="29">P29*Q29</f>
        <v>0</v>
      </c>
    </row>
    <row r="30" spans="1:18" ht="15" thickBot="1" x14ac:dyDescent="0.4">
      <c r="A30" s="1" t="s">
        <v>18</v>
      </c>
      <c r="B30" s="1" t="s">
        <v>21</v>
      </c>
      <c r="C30" s="7">
        <f>IFERROR(VLOOKUP($B30,'SpEd BEA Rates by Month'!$B$4:$C$380,2,0)," ")</f>
        <v>10397.530000000001</v>
      </c>
      <c r="D30" s="7">
        <f t="shared" si="24"/>
        <v>11957.1595</v>
      </c>
      <c r="E30" s="13">
        <f>VLOOKUP($B30,AAFTE!$C$4:$D$300,2,0)</f>
        <v>2</v>
      </c>
      <c r="F30" s="7">
        <f t="shared" si="25"/>
        <v>23914.319</v>
      </c>
      <c r="G30" s="7">
        <f>IFERROR(VLOOKUP($B30,'SpEd BEA Rates by Month'!$B$4:$O$380,$G$1,0),"")</f>
        <v>0</v>
      </c>
      <c r="H30" s="7">
        <f t="shared" si="22"/>
        <v>0</v>
      </c>
      <c r="I30" s="13">
        <f>VLOOKUP($B30,AAFTE!$C$4:$F$300,3,0)</f>
        <v>0</v>
      </c>
      <c r="J30" s="7">
        <f t="shared" si="23"/>
        <v>0</v>
      </c>
      <c r="K30" s="7">
        <f>IFERROR(VLOOKUP($B30,'SpEd BEA Rates by Month'!$B$4:$O$380,$K$1,0),"")</f>
        <v>0</v>
      </c>
      <c r="L30" s="7">
        <f t="shared" si="26"/>
        <v>0</v>
      </c>
      <c r="M30" s="13">
        <f>VLOOKUP($B30,AAFTE!$C$4:$F$300,4,0)</f>
        <v>0</v>
      </c>
      <c r="N30" s="7">
        <f t="shared" si="27"/>
        <v>0</v>
      </c>
      <c r="O30" s="7">
        <f>IFERROR(VLOOKUP($B30,'SpEd BEA Rates by Month'!$B$4:$O$380,$O$1,0),"")</f>
        <v>0</v>
      </c>
      <c r="P30" s="7">
        <f t="shared" si="28"/>
        <v>0</v>
      </c>
      <c r="Q30" s="13">
        <f>VLOOKUP($B30,AAFTE!$C$4:$G$300,5,0)</f>
        <v>0</v>
      </c>
      <c r="R30" s="7">
        <f t="shared" si="29"/>
        <v>0</v>
      </c>
    </row>
    <row r="31" spans="1:18" ht="15" thickBot="1" x14ac:dyDescent="0.4">
      <c r="A31" s="1" t="s">
        <v>18</v>
      </c>
      <c r="B31" s="1" t="s">
        <v>22</v>
      </c>
      <c r="C31" s="7">
        <f>IFERROR(VLOOKUP($B31,'SpEd BEA Rates by Month'!$B$4:$C$380,2,0)," ")</f>
        <v>9936.11</v>
      </c>
      <c r="D31" s="7">
        <f t="shared" si="24"/>
        <v>11426.5265</v>
      </c>
      <c r="E31" s="13">
        <f>VLOOKUP($B31,AAFTE!$C$4:$D$300,2,0)</f>
        <v>5.75</v>
      </c>
      <c r="F31" s="7">
        <f t="shared" si="25"/>
        <v>65702.527375000005</v>
      </c>
      <c r="G31" s="7">
        <f>IFERROR(VLOOKUP($B31,'SpEd BEA Rates by Month'!$B$4:$O$380,$G$1,0),"")</f>
        <v>0</v>
      </c>
      <c r="H31" s="7">
        <f t="shared" si="22"/>
        <v>0</v>
      </c>
      <c r="I31" s="13">
        <f>VLOOKUP($B31,AAFTE!$C$4:$F$300,3,0)</f>
        <v>0</v>
      </c>
      <c r="J31" s="7">
        <f t="shared" si="23"/>
        <v>0</v>
      </c>
      <c r="K31" s="7">
        <f>IFERROR(VLOOKUP($B31,'SpEd BEA Rates by Month'!$B$4:$O$380,$K$1,0),"")</f>
        <v>0</v>
      </c>
      <c r="L31" s="7">
        <f t="shared" si="26"/>
        <v>0</v>
      </c>
      <c r="M31" s="13">
        <f>VLOOKUP($B31,AAFTE!$C$4:$F$300,4,0)</f>
        <v>0</v>
      </c>
      <c r="N31" s="7">
        <f t="shared" si="27"/>
        <v>0</v>
      </c>
      <c r="O31" s="7">
        <f>IFERROR(VLOOKUP($B31,'SpEd BEA Rates by Month'!$B$4:$O$380,$O$1,0),"")</f>
        <v>0</v>
      </c>
      <c r="P31" s="7">
        <f t="shared" si="28"/>
        <v>0</v>
      </c>
      <c r="Q31" s="13">
        <f>VLOOKUP($B31,AAFTE!$C$4:$G$300,5,0)</f>
        <v>0</v>
      </c>
      <c r="R31" s="7">
        <f t="shared" si="29"/>
        <v>0</v>
      </c>
    </row>
    <row r="32" spans="1:18" ht="15" thickBot="1" x14ac:dyDescent="0.4">
      <c r="A32" s="1" t="s">
        <v>18</v>
      </c>
      <c r="B32" s="1" t="s">
        <v>23</v>
      </c>
      <c r="C32" s="7">
        <f>IFERROR(VLOOKUP($B32,'SpEd BEA Rates by Month'!$B$4:$C$380,2,0)," ")</f>
        <v>10049.52</v>
      </c>
      <c r="D32" s="7">
        <f t="shared" si="24"/>
        <v>11556.948</v>
      </c>
      <c r="E32" s="13">
        <f>VLOOKUP($B32,AAFTE!$C$4:$D$300,2,0)</f>
        <v>3.75</v>
      </c>
      <c r="F32" s="7">
        <f t="shared" si="25"/>
        <v>43338.555</v>
      </c>
      <c r="G32" s="7">
        <f>IFERROR(VLOOKUP($B32,'SpEd BEA Rates by Month'!$B$4:$O$380,$G$1,0),"")</f>
        <v>0</v>
      </c>
      <c r="H32" s="7">
        <f t="shared" si="22"/>
        <v>0</v>
      </c>
      <c r="I32" s="13">
        <f>VLOOKUP($B32,AAFTE!$C$4:$F$300,3,0)</f>
        <v>0</v>
      </c>
      <c r="J32" s="7">
        <f t="shared" si="23"/>
        <v>0</v>
      </c>
      <c r="K32" s="7">
        <f>IFERROR(VLOOKUP($B32,'SpEd BEA Rates by Month'!$B$4:$O$380,$K$1,0),"")</f>
        <v>0</v>
      </c>
      <c r="L32" s="7">
        <f t="shared" si="26"/>
        <v>0</v>
      </c>
      <c r="M32" s="13">
        <f>VLOOKUP($B32,AAFTE!$C$4:$F$300,4,0)</f>
        <v>0</v>
      </c>
      <c r="N32" s="7">
        <f t="shared" si="27"/>
        <v>0</v>
      </c>
      <c r="O32" s="7">
        <f>IFERROR(VLOOKUP($B32,'SpEd BEA Rates by Month'!$B$4:$O$380,$O$1,0),"")</f>
        <v>0</v>
      </c>
      <c r="P32" s="7">
        <f t="shared" si="28"/>
        <v>0</v>
      </c>
      <c r="Q32" s="13">
        <f>VLOOKUP($B32,AAFTE!$C$4:$G$300,5,0)</f>
        <v>0</v>
      </c>
      <c r="R32" s="7">
        <f t="shared" si="29"/>
        <v>0</v>
      </c>
    </row>
    <row r="33" spans="1:18" ht="15" thickBot="1" x14ac:dyDescent="0.4">
      <c r="A33" s="1" t="s">
        <v>18</v>
      </c>
      <c r="B33" s="1" t="s">
        <v>24</v>
      </c>
      <c r="C33" s="7">
        <f>IFERROR(VLOOKUP($B33,'SpEd BEA Rates by Month'!$B$4:$C$380,2,0)," ")</f>
        <v>10449.219999999999</v>
      </c>
      <c r="D33" s="7">
        <f t="shared" si="24"/>
        <v>12016.602999999999</v>
      </c>
      <c r="E33" s="13">
        <f>VLOOKUP($B33,AAFTE!$C$4:$D$300,2,0)</f>
        <v>0</v>
      </c>
      <c r="F33" s="7">
        <f t="shared" si="25"/>
        <v>0</v>
      </c>
      <c r="G33" s="7">
        <f>IFERROR(VLOOKUP($B33,'SpEd BEA Rates by Month'!$B$4:$O$380,$G$1,0),"")</f>
        <v>0</v>
      </c>
      <c r="H33" s="7">
        <f t="shared" si="22"/>
        <v>0</v>
      </c>
      <c r="I33" s="13">
        <f>VLOOKUP($B33,AAFTE!$C$4:$F$300,3,0)</f>
        <v>0</v>
      </c>
      <c r="J33" s="7">
        <f t="shared" si="23"/>
        <v>0</v>
      </c>
      <c r="K33" s="7">
        <f>IFERROR(VLOOKUP($B33,'SpEd BEA Rates by Month'!$B$4:$O$380,$K$1,0),"")</f>
        <v>0</v>
      </c>
      <c r="L33" s="7">
        <f t="shared" si="26"/>
        <v>0</v>
      </c>
      <c r="M33" s="13">
        <f>VLOOKUP($B33,AAFTE!$C$4:$F$300,4,0)</f>
        <v>0</v>
      </c>
      <c r="N33" s="7">
        <f t="shared" si="27"/>
        <v>0</v>
      </c>
      <c r="O33" s="7">
        <f>IFERROR(VLOOKUP($B33,'SpEd BEA Rates by Month'!$B$4:$O$380,$O$1,0),"")</f>
        <v>0</v>
      </c>
      <c r="P33" s="7">
        <f t="shared" si="28"/>
        <v>0</v>
      </c>
      <c r="Q33" s="13">
        <f>VLOOKUP($B33,AAFTE!$C$4:$G$300,5,0)</f>
        <v>0</v>
      </c>
      <c r="R33" s="7">
        <f t="shared" si="29"/>
        <v>0</v>
      </c>
    </row>
    <row r="34" spans="1:18" ht="15" thickBot="1" x14ac:dyDescent="0.4">
      <c r="A34" s="1" t="s">
        <v>18</v>
      </c>
      <c r="B34" s="1" t="s">
        <v>25</v>
      </c>
      <c r="C34" s="7">
        <f>IFERROR(VLOOKUP($B34,'SpEd BEA Rates by Month'!$B$4:$C$380,2,0)," ")</f>
        <v>9753.69</v>
      </c>
      <c r="D34" s="7">
        <f t="shared" si="24"/>
        <v>11216.7435</v>
      </c>
      <c r="E34" s="13">
        <f>VLOOKUP($B34,AAFTE!$C$4:$D$300,2,0)</f>
        <v>56</v>
      </c>
      <c r="F34" s="7">
        <f t="shared" si="25"/>
        <v>628137.63600000006</v>
      </c>
      <c r="G34" s="7">
        <f>IFERROR(VLOOKUP($B34,'SpEd BEA Rates by Month'!$B$4:$O$380,$G$1,0),"")</f>
        <v>0</v>
      </c>
      <c r="H34" s="7">
        <f t="shared" si="22"/>
        <v>0</v>
      </c>
      <c r="I34" s="13">
        <f>VLOOKUP($B34,AAFTE!$C$4:$F$300,3,0)</f>
        <v>0</v>
      </c>
      <c r="J34" s="7">
        <f t="shared" si="23"/>
        <v>0</v>
      </c>
      <c r="K34" s="7">
        <f>IFERROR(VLOOKUP($B34,'SpEd BEA Rates by Month'!$B$4:$O$380,$K$1,0),"")</f>
        <v>0</v>
      </c>
      <c r="L34" s="7">
        <f t="shared" si="26"/>
        <v>0</v>
      </c>
      <c r="M34" s="13">
        <f>VLOOKUP($B34,AAFTE!$C$4:$F$300,4,0)</f>
        <v>0</v>
      </c>
      <c r="N34" s="7">
        <f t="shared" si="27"/>
        <v>0</v>
      </c>
      <c r="O34" s="7">
        <f>IFERROR(VLOOKUP($B34,'SpEd BEA Rates by Month'!$B$4:$O$380,$O$1,0),"")</f>
        <v>0</v>
      </c>
      <c r="P34" s="7">
        <f t="shared" si="28"/>
        <v>0</v>
      </c>
      <c r="Q34" s="13">
        <f>VLOOKUP($B34,AAFTE!$C$4:$G$300,5,0)</f>
        <v>0</v>
      </c>
      <c r="R34" s="7">
        <f t="shared" si="29"/>
        <v>0</v>
      </c>
    </row>
    <row r="35" spans="1:18" ht="15" thickBot="1" x14ac:dyDescent="0.4">
      <c r="A35" s="5" t="s">
        <v>338</v>
      </c>
      <c r="B35" s="5" t="s">
        <v>844</v>
      </c>
      <c r="C35" s="28" t="str">
        <f>IFERROR(VLOOKUP($B35,'SpEd BEA Rates by Month'!$B$4:$C$380,2,0)," ")</f>
        <v xml:space="preserve"> </v>
      </c>
      <c r="D35" s="11">
        <f>F35/E35</f>
        <v>11347.448006153845</v>
      </c>
      <c r="E35" s="25">
        <f>SUM(E28:E34)</f>
        <v>81.25</v>
      </c>
      <c r="F35" s="11">
        <f>SUM(F28:F34)</f>
        <v>921980.15049999999</v>
      </c>
      <c r="G35" s="18" t="str">
        <f>IFERROR(VLOOKUP($B35,'SpEd BEA Rates by Month'!$B$4:$O$380,$G$1,0),"")</f>
        <v/>
      </c>
      <c r="H35" s="10" t="e">
        <f>J35/I35</f>
        <v>#DIV/0!</v>
      </c>
      <c r="I35" s="15">
        <f>SUM(I28:I34)</f>
        <v>0</v>
      </c>
      <c r="J35" s="18">
        <f>SUM(J28:J34)</f>
        <v>0</v>
      </c>
      <c r="K35" s="8" t="str">
        <f>IFERROR(VLOOKUP($B35,'SpEd BEA Rates by Month'!$B$4:$O$380,$K$1,0),"")</f>
        <v/>
      </c>
      <c r="L35" s="9" t="e">
        <f>N35/M35</f>
        <v>#DIV/0!</v>
      </c>
      <c r="M35" s="19">
        <f>SUM(M28:M34)</f>
        <v>0</v>
      </c>
      <c r="N35" s="9">
        <f>SUM(N28:N34)</f>
        <v>0</v>
      </c>
      <c r="O35" s="21" t="str">
        <f>IFERROR(VLOOKUP($B35,'SpEd BEA Rates by Month'!$B$4:$O$380,$O$1,0),"")</f>
        <v/>
      </c>
      <c r="P35" s="21" t="e">
        <f>R35/Q35</f>
        <v>#DIV/0!</v>
      </c>
      <c r="Q35" s="23">
        <f>SUM(Q28:Q34)</f>
        <v>0</v>
      </c>
      <c r="R35" s="21">
        <f>SUM(R28:R34)</f>
        <v>0</v>
      </c>
    </row>
    <row r="36" spans="1:18" ht="15" thickBot="1" x14ac:dyDescent="0.4">
      <c r="A36" s="5"/>
      <c r="B36" s="5" t="s">
        <v>872</v>
      </c>
      <c r="C36" s="28" t="str">
        <f>IFERROR(VLOOKUP($B36,'SpEd BEA Rates by Month'!$B$4:$C$380,2,0)," ")</f>
        <v xml:space="preserve"> </v>
      </c>
      <c r="D36" s="11">
        <f>D35/12</f>
        <v>945.6206671794871</v>
      </c>
      <c r="E36" s="14"/>
      <c r="F36" s="24"/>
      <c r="G36" s="18" t="str">
        <f>IFERROR(VLOOKUP($B36,'SpEd BEA Rates by Month'!$B$4:$O$380,$G$1,0),"")</f>
        <v/>
      </c>
      <c r="H36" s="10" t="e">
        <f>H35/12</f>
        <v>#DIV/0!</v>
      </c>
      <c r="I36" s="15"/>
      <c r="J36" s="18"/>
      <c r="K36" s="8" t="str">
        <f>IFERROR(VLOOKUP($B36,'SpEd BEA Rates by Month'!$B$4:$O$380,$K$1,0),"")</f>
        <v/>
      </c>
      <c r="L36" s="9" t="e">
        <f>L35/12</f>
        <v>#DIV/0!</v>
      </c>
      <c r="M36" s="19"/>
      <c r="N36" s="9"/>
      <c r="O36" s="21" t="str">
        <f>IFERROR(VLOOKUP($B36,'SpEd BEA Rates by Month'!$B$4:$O$380,$O$1,0),"")</f>
        <v/>
      </c>
      <c r="P36" s="21" t="e">
        <f>P35/12</f>
        <v>#DIV/0!</v>
      </c>
      <c r="Q36" s="23"/>
      <c r="R36" s="21"/>
    </row>
    <row r="37" spans="1:18" ht="15" thickBot="1" x14ac:dyDescent="0.4">
      <c r="A37" s="5"/>
      <c r="B37" s="5" t="s">
        <v>853</v>
      </c>
      <c r="C37" s="28" t="str">
        <f>IFERROR(VLOOKUP($B37,'SpEd BEA Rates by Month'!$B$4:$C$380,2,0)," ")</f>
        <v xml:space="preserve"> </v>
      </c>
      <c r="D37" s="11">
        <f>0.05*D36</f>
        <v>47.281033358974355</v>
      </c>
      <c r="E37" s="14"/>
      <c r="F37" s="24"/>
      <c r="G37" s="18" t="str">
        <f>IFERROR(VLOOKUP($B37,'SpEd BEA Rates by Month'!$B$4:$O$380,$G$1,0),"")</f>
        <v/>
      </c>
      <c r="H37" s="10" t="e">
        <f>0.05*H36</f>
        <v>#DIV/0!</v>
      </c>
      <c r="I37" s="15"/>
      <c r="J37" s="18"/>
      <c r="K37" s="8" t="str">
        <f>IFERROR(VLOOKUP($B37,'SpEd BEA Rates by Month'!$B$4:$O$380,$K$1,0),"")</f>
        <v/>
      </c>
      <c r="L37" s="9" t="e">
        <f>0.05*L36</f>
        <v>#DIV/0!</v>
      </c>
      <c r="M37" s="19"/>
      <c r="N37" s="9"/>
      <c r="O37" s="21" t="str">
        <f>IFERROR(VLOOKUP($B37,'SpEd BEA Rates by Month'!$B$4:$O$380,$O$1,0),"")</f>
        <v/>
      </c>
      <c r="P37" s="21" t="e">
        <f>0.05*P36</f>
        <v>#DIV/0!</v>
      </c>
      <c r="Q37" s="23"/>
      <c r="R37" s="21"/>
    </row>
    <row r="38" spans="1:18" ht="15" thickBot="1" x14ac:dyDescent="0.4">
      <c r="A38" s="5"/>
      <c r="B38" s="5" t="s">
        <v>377</v>
      </c>
      <c r="C38" s="28" t="str">
        <f>IFERROR(VLOOKUP($B38,'SpEd BEA Rates by Month'!$B$4:$C$380,2,0)," ")</f>
        <v xml:space="preserve"> </v>
      </c>
      <c r="D38" s="11">
        <f>D36-D37</f>
        <v>898.33963382051274</v>
      </c>
      <c r="E38" s="14"/>
      <c r="F38" s="11"/>
      <c r="G38" s="18" t="str">
        <f>IFERROR(VLOOKUP($B38,'SpEd BEA Rates by Month'!$B$4:$O$380,$G$1,0),"")</f>
        <v/>
      </c>
      <c r="H38" s="10" t="e">
        <f>H36-H37</f>
        <v>#DIV/0!</v>
      </c>
      <c r="I38" s="15"/>
      <c r="J38" s="18"/>
      <c r="K38" s="8" t="str">
        <f>IFERROR(VLOOKUP($B38,'SpEd BEA Rates by Month'!$B$4:$O$380,$K$1,0),"")</f>
        <v/>
      </c>
      <c r="L38" s="9" t="e">
        <f>L36-L37</f>
        <v>#DIV/0!</v>
      </c>
      <c r="M38" s="19"/>
      <c r="N38" s="9"/>
      <c r="O38" s="21" t="str">
        <f>IFERROR(VLOOKUP($B38,'SpEd BEA Rates by Month'!$B$4:$O$380,$O$1,0),"")</f>
        <v/>
      </c>
      <c r="P38" s="21" t="e">
        <f>P36-P37</f>
        <v>#DIV/0!</v>
      </c>
      <c r="Q38" s="23"/>
      <c r="R38" s="21"/>
    </row>
    <row r="39" spans="1:18" ht="15" thickBot="1" x14ac:dyDescent="0.4">
      <c r="A39" s="1" t="s">
        <v>26</v>
      </c>
      <c r="B39" s="1" t="s">
        <v>27</v>
      </c>
      <c r="C39" s="7">
        <f>IFERROR(VLOOKUP($B39,'SpEd BEA Rates by Month'!$B$4:$C$380,2,0)," ")</f>
        <v>9963.19</v>
      </c>
      <c r="D39" s="7">
        <f>C39*1.15</f>
        <v>11457.6685</v>
      </c>
      <c r="E39" s="13">
        <f>VLOOKUP($B39,AAFTE!$C$4:$D$300,2,0)</f>
        <v>2.25</v>
      </c>
      <c r="F39" s="7">
        <f>D39*E39</f>
        <v>25779.754124999999</v>
      </c>
      <c r="G39" s="7">
        <f>IFERROR(VLOOKUP($B39,'SpEd BEA Rates by Month'!$B$4:$O$380,$G$1,0),"")</f>
        <v>0</v>
      </c>
      <c r="H39" s="7">
        <f t="shared" ref="H39:H43" si="30">G39*1.15</f>
        <v>0</v>
      </c>
      <c r="I39" s="13">
        <f>VLOOKUP($B39,AAFTE!$C$4:$F$300,3,0)</f>
        <v>0</v>
      </c>
      <c r="J39" s="7">
        <f t="shared" ref="J39:J43" si="31">H39*I39</f>
        <v>0</v>
      </c>
      <c r="K39" s="7">
        <f>IFERROR(VLOOKUP($B39,'SpEd BEA Rates by Month'!$B$4:$O$380,$K$1,0),"")</f>
        <v>0</v>
      </c>
      <c r="L39" s="7">
        <f t="shared" ref="L39:L43" si="32">K39*1.15</f>
        <v>0</v>
      </c>
      <c r="M39" s="13">
        <f>VLOOKUP($B39,AAFTE!$C$4:$F$300,4,0)</f>
        <v>0</v>
      </c>
      <c r="N39" s="7">
        <f t="shared" ref="N39:N43" si="33">L39*M39</f>
        <v>0</v>
      </c>
      <c r="O39" s="7">
        <f>IFERROR(VLOOKUP($B39,'SpEd BEA Rates by Month'!$B$4:$O$380,$O$1,0),"")</f>
        <v>0</v>
      </c>
      <c r="P39" s="7">
        <f t="shared" ref="P39:P43" si="34">O39*1.15</f>
        <v>0</v>
      </c>
      <c r="Q39" s="13">
        <f>VLOOKUP($B39,AAFTE!$C$4:$G$300,5,0)</f>
        <v>0</v>
      </c>
      <c r="R39" s="7">
        <f t="shared" ref="R39:R43" si="35">P39*Q39</f>
        <v>0</v>
      </c>
    </row>
    <row r="40" spans="1:18" ht="15" thickBot="1" x14ac:dyDescent="0.4">
      <c r="A40" s="1" t="s">
        <v>26</v>
      </c>
      <c r="B40" s="1" t="s">
        <v>28</v>
      </c>
      <c r="C40" s="7">
        <f>IFERROR(VLOOKUP($B40,'SpEd BEA Rates by Month'!$B$4:$C$380,2,0)," ")</f>
        <v>9791.0400000000009</v>
      </c>
      <c r="D40" s="7">
        <f t="shared" ref="D40:D43" si="36">C40*1.15</f>
        <v>11259.696</v>
      </c>
      <c r="E40" s="13">
        <f>VLOOKUP($B40,AAFTE!$C$4:$D$300,2,0)</f>
        <v>0</v>
      </c>
      <c r="F40" s="7">
        <f t="shared" ref="F40:F43" si="37">D40*E40</f>
        <v>0</v>
      </c>
      <c r="G40" s="7">
        <f>IFERROR(VLOOKUP($B40,'SpEd BEA Rates by Month'!$B$4:$O$380,$G$1,0),"")</f>
        <v>0</v>
      </c>
      <c r="H40" s="7">
        <f t="shared" si="30"/>
        <v>0</v>
      </c>
      <c r="I40" s="13">
        <f>VLOOKUP($B40,AAFTE!$C$4:$F$300,3,0)</f>
        <v>0</v>
      </c>
      <c r="J40" s="7">
        <f t="shared" si="31"/>
        <v>0</v>
      </c>
      <c r="K40" s="7">
        <f>IFERROR(VLOOKUP($B40,'SpEd BEA Rates by Month'!$B$4:$O$380,$K$1,0),"")</f>
        <v>0</v>
      </c>
      <c r="L40" s="7">
        <f t="shared" si="32"/>
        <v>0</v>
      </c>
      <c r="M40" s="13">
        <f>VLOOKUP($B40,AAFTE!$C$4:$F$300,4,0)</f>
        <v>0</v>
      </c>
      <c r="N40" s="7">
        <f t="shared" si="33"/>
        <v>0</v>
      </c>
      <c r="O40" s="7">
        <f>IFERROR(VLOOKUP($B40,'SpEd BEA Rates by Month'!$B$4:$O$380,$O$1,0),"")</f>
        <v>0</v>
      </c>
      <c r="P40" s="7">
        <f t="shared" si="34"/>
        <v>0</v>
      </c>
      <c r="Q40" s="13">
        <f>VLOOKUP($B40,AAFTE!$C$4:$G$300,5,0)</f>
        <v>0</v>
      </c>
      <c r="R40" s="7">
        <f t="shared" si="35"/>
        <v>0</v>
      </c>
    </row>
    <row r="41" spans="1:18" ht="15" thickBot="1" x14ac:dyDescent="0.4">
      <c r="A41" s="1" t="s">
        <v>26</v>
      </c>
      <c r="B41" s="1" t="s">
        <v>29</v>
      </c>
      <c r="C41" s="7">
        <f>IFERROR(VLOOKUP($B41,'SpEd BEA Rates by Month'!$B$4:$C$380,2,0)," ")</f>
        <v>10207</v>
      </c>
      <c r="D41" s="7">
        <f t="shared" si="36"/>
        <v>11738.05</v>
      </c>
      <c r="E41" s="13">
        <f>VLOOKUP($B41,AAFTE!$C$4:$D$300,2,0)</f>
        <v>22.25</v>
      </c>
      <c r="F41" s="7">
        <f t="shared" si="37"/>
        <v>261171.61249999999</v>
      </c>
      <c r="G41" s="7">
        <f>IFERROR(VLOOKUP($B41,'SpEd BEA Rates by Month'!$B$4:$O$380,$G$1,0),"")</f>
        <v>0</v>
      </c>
      <c r="H41" s="7">
        <f t="shared" si="30"/>
        <v>0</v>
      </c>
      <c r="I41" s="13">
        <f>VLOOKUP($B41,AAFTE!$C$4:$F$300,3,0)</f>
        <v>0</v>
      </c>
      <c r="J41" s="7">
        <f t="shared" si="31"/>
        <v>0</v>
      </c>
      <c r="K41" s="7">
        <f>IFERROR(VLOOKUP($B41,'SpEd BEA Rates by Month'!$B$4:$O$380,$K$1,0),"")</f>
        <v>0</v>
      </c>
      <c r="L41" s="7">
        <f t="shared" si="32"/>
        <v>0</v>
      </c>
      <c r="M41" s="13">
        <f>VLOOKUP($B41,AAFTE!$C$4:$F$300,4,0)</f>
        <v>0</v>
      </c>
      <c r="N41" s="7">
        <f t="shared" si="33"/>
        <v>0</v>
      </c>
      <c r="O41" s="7">
        <f>IFERROR(VLOOKUP($B41,'SpEd BEA Rates by Month'!$B$4:$O$380,$O$1,0),"")</f>
        <v>0</v>
      </c>
      <c r="P41" s="7">
        <f t="shared" si="34"/>
        <v>0</v>
      </c>
      <c r="Q41" s="13">
        <f>VLOOKUP($B41,AAFTE!$C$4:$G$300,5,0)</f>
        <v>0</v>
      </c>
      <c r="R41" s="7">
        <f t="shared" si="35"/>
        <v>0</v>
      </c>
    </row>
    <row r="42" spans="1:18" ht="15" thickBot="1" x14ac:dyDescent="0.4">
      <c r="A42" s="1" t="s">
        <v>26</v>
      </c>
      <c r="B42" s="1" t="s">
        <v>30</v>
      </c>
      <c r="C42" s="7">
        <f>IFERROR(VLOOKUP($B42,'SpEd BEA Rates by Month'!$B$4:$C$380,2,0)," ")</f>
        <v>9592.16</v>
      </c>
      <c r="D42" s="7">
        <f t="shared" si="36"/>
        <v>11030.983999999999</v>
      </c>
      <c r="E42" s="13">
        <f>VLOOKUP($B42,AAFTE!$C$4:$D$300,2,0)</f>
        <v>4.625</v>
      </c>
      <c r="F42" s="7">
        <f t="shared" si="37"/>
        <v>51018.300999999992</v>
      </c>
      <c r="G42" s="7">
        <f>IFERROR(VLOOKUP($B42,'SpEd BEA Rates by Month'!$B$4:$O$380,$G$1,0),"")</f>
        <v>0</v>
      </c>
      <c r="H42" s="7">
        <f t="shared" si="30"/>
        <v>0</v>
      </c>
      <c r="I42" s="13">
        <f>VLOOKUP($B42,AAFTE!$C$4:$F$300,3,0)</f>
        <v>0</v>
      </c>
      <c r="J42" s="7">
        <f t="shared" si="31"/>
        <v>0</v>
      </c>
      <c r="K42" s="7">
        <f>IFERROR(VLOOKUP($B42,'SpEd BEA Rates by Month'!$B$4:$O$380,$K$1,0),"")</f>
        <v>0</v>
      </c>
      <c r="L42" s="7">
        <f t="shared" si="32"/>
        <v>0</v>
      </c>
      <c r="M42" s="13">
        <f>VLOOKUP($B42,AAFTE!$C$4:$F$300,4,0)</f>
        <v>0</v>
      </c>
      <c r="N42" s="7">
        <f t="shared" si="33"/>
        <v>0</v>
      </c>
      <c r="O42" s="7">
        <f>IFERROR(VLOOKUP($B42,'SpEd BEA Rates by Month'!$B$4:$O$380,$O$1,0),"")</f>
        <v>0</v>
      </c>
      <c r="P42" s="7">
        <f t="shared" si="34"/>
        <v>0</v>
      </c>
      <c r="Q42" s="13">
        <f>VLOOKUP($B42,AAFTE!$C$4:$G$300,5,0)</f>
        <v>0</v>
      </c>
      <c r="R42" s="7">
        <f t="shared" si="35"/>
        <v>0</v>
      </c>
    </row>
    <row r="43" spans="1:18" ht="15" thickBot="1" x14ac:dyDescent="0.4">
      <c r="A43" s="1" t="s">
        <v>26</v>
      </c>
      <c r="B43" s="1" t="s">
        <v>31</v>
      </c>
      <c r="C43" s="7">
        <f>IFERROR(VLOOKUP($B43,'SpEd BEA Rates by Month'!$B$4:$C$380,2,0)," ")</f>
        <v>10397.41</v>
      </c>
      <c r="D43" s="7">
        <f t="shared" si="36"/>
        <v>11957.021499999999</v>
      </c>
      <c r="E43" s="13">
        <f>VLOOKUP($B43,AAFTE!$C$4:$D$300,2,0)</f>
        <v>10.125</v>
      </c>
      <c r="F43" s="7">
        <f t="shared" si="37"/>
        <v>121064.84268749999</v>
      </c>
      <c r="G43" s="7">
        <f>IFERROR(VLOOKUP($B43,'SpEd BEA Rates by Month'!$B$4:$O$380,$G$1,0),"")</f>
        <v>0</v>
      </c>
      <c r="H43" s="7">
        <f t="shared" si="30"/>
        <v>0</v>
      </c>
      <c r="I43" s="13">
        <f>VLOOKUP($B43,AAFTE!$C$4:$F$300,3,0)</f>
        <v>0</v>
      </c>
      <c r="J43" s="7">
        <f t="shared" si="31"/>
        <v>0</v>
      </c>
      <c r="K43" s="7">
        <f>IFERROR(VLOOKUP($B43,'SpEd BEA Rates by Month'!$B$4:$O$380,$K$1,0),"")</f>
        <v>0</v>
      </c>
      <c r="L43" s="7">
        <f t="shared" si="32"/>
        <v>0</v>
      </c>
      <c r="M43" s="13">
        <f>VLOOKUP($B43,AAFTE!$C$4:$F$300,4,0)</f>
        <v>0</v>
      </c>
      <c r="N43" s="7">
        <f t="shared" si="33"/>
        <v>0</v>
      </c>
      <c r="O43" s="7">
        <f>IFERROR(VLOOKUP($B43,'SpEd BEA Rates by Month'!$B$4:$O$380,$O$1,0),"")</f>
        <v>0</v>
      </c>
      <c r="P43" s="7">
        <f t="shared" si="34"/>
        <v>0</v>
      </c>
      <c r="Q43" s="13">
        <f>VLOOKUP($B43,AAFTE!$C$4:$G$300,5,0)</f>
        <v>0</v>
      </c>
      <c r="R43" s="7">
        <f t="shared" si="35"/>
        <v>0</v>
      </c>
    </row>
    <row r="44" spans="1:18" ht="15" thickBot="1" x14ac:dyDescent="0.4">
      <c r="A44" s="5" t="s">
        <v>339</v>
      </c>
      <c r="B44" s="5" t="s">
        <v>844</v>
      </c>
      <c r="C44" s="28" t="str">
        <f>IFERROR(VLOOKUP($B44,'SpEd BEA Rates by Month'!$B$4:$C$380,2,0)," ")</f>
        <v xml:space="preserve"> </v>
      </c>
      <c r="D44" s="11">
        <f>F44/E44</f>
        <v>11695.146759554138</v>
      </c>
      <c r="E44" s="25">
        <f>SUM(E39:E43)</f>
        <v>39.25</v>
      </c>
      <c r="F44" s="11">
        <f>SUM(F39:F43)</f>
        <v>459034.51031249994</v>
      </c>
      <c r="G44" s="18" t="str">
        <f>IFERROR(VLOOKUP($B44,'SpEd BEA Rates by Month'!$B$4:$O$380,$G$1,0),"")</f>
        <v/>
      </c>
      <c r="H44" s="10" t="e">
        <f>J44/I44</f>
        <v>#DIV/0!</v>
      </c>
      <c r="I44" s="15">
        <f>SUM(I39:I43)</f>
        <v>0</v>
      </c>
      <c r="J44" s="18">
        <f>SUM(J39:J43)</f>
        <v>0</v>
      </c>
      <c r="K44" s="8" t="str">
        <f>IFERROR(VLOOKUP($B44,'SpEd BEA Rates by Month'!$B$4:$O$380,$K$1,0),"")</f>
        <v/>
      </c>
      <c r="L44" s="9" t="e">
        <f>N44/M44</f>
        <v>#DIV/0!</v>
      </c>
      <c r="M44" s="19">
        <f>SUM(M39:M43)</f>
        <v>0</v>
      </c>
      <c r="N44" s="9">
        <f>SUM(N39:N43)</f>
        <v>0</v>
      </c>
      <c r="O44" s="21" t="str">
        <f>IFERROR(VLOOKUP($B44,'SpEd BEA Rates by Month'!$B$4:$O$380,$O$1,0),"")</f>
        <v/>
      </c>
      <c r="P44" s="21" t="e">
        <f>R44/Q44</f>
        <v>#DIV/0!</v>
      </c>
      <c r="Q44" s="23">
        <f>SUM(Q39:Q43)</f>
        <v>0</v>
      </c>
      <c r="R44" s="21">
        <f>SUM(R39:R43)</f>
        <v>0</v>
      </c>
    </row>
    <row r="45" spans="1:18" ht="15" thickBot="1" x14ac:dyDescent="0.4">
      <c r="A45" s="5"/>
      <c r="B45" s="5" t="s">
        <v>872</v>
      </c>
      <c r="C45" s="28" t="str">
        <f>IFERROR(VLOOKUP($B45,'SpEd BEA Rates by Month'!$B$4:$C$380,2,0)," ")</f>
        <v xml:space="preserve"> </v>
      </c>
      <c r="D45" s="11">
        <f>D44/12</f>
        <v>974.59556329617817</v>
      </c>
      <c r="E45" s="14"/>
      <c r="F45" s="24"/>
      <c r="G45" s="18" t="str">
        <f>IFERROR(VLOOKUP($B45,'SpEd BEA Rates by Month'!$B$4:$O$380,$G$1,0),"")</f>
        <v/>
      </c>
      <c r="H45" s="10" t="e">
        <f>H44/12</f>
        <v>#DIV/0!</v>
      </c>
      <c r="I45" s="15"/>
      <c r="J45" s="18"/>
      <c r="K45" s="8" t="str">
        <f>IFERROR(VLOOKUP($B45,'SpEd BEA Rates by Month'!$B$4:$O$380,$K$1,0),"")</f>
        <v/>
      </c>
      <c r="L45" s="9" t="e">
        <f>L44/12</f>
        <v>#DIV/0!</v>
      </c>
      <c r="M45" s="19"/>
      <c r="N45" s="9"/>
      <c r="O45" s="21" t="str">
        <f>IFERROR(VLOOKUP($B45,'SpEd BEA Rates by Month'!$B$4:$O$380,$O$1,0),"")</f>
        <v/>
      </c>
      <c r="P45" s="21" t="e">
        <f>P44/12</f>
        <v>#DIV/0!</v>
      </c>
      <c r="Q45" s="23"/>
      <c r="R45" s="21"/>
    </row>
    <row r="46" spans="1:18" ht="15" thickBot="1" x14ac:dyDescent="0.4">
      <c r="A46" s="5"/>
      <c r="B46" s="5" t="s">
        <v>853</v>
      </c>
      <c r="C46" s="28" t="str">
        <f>IFERROR(VLOOKUP($B46,'SpEd BEA Rates by Month'!$B$4:$C$380,2,0)," ")</f>
        <v xml:space="preserve"> </v>
      </c>
      <c r="D46" s="11">
        <f>0.05*D45</f>
        <v>48.729778164808913</v>
      </c>
      <c r="E46" s="14"/>
      <c r="F46" s="24"/>
      <c r="G46" s="18" t="str">
        <f>IFERROR(VLOOKUP($B46,'SpEd BEA Rates by Month'!$B$4:$O$380,$G$1,0),"")</f>
        <v/>
      </c>
      <c r="H46" s="10" t="e">
        <f>0.05*H45</f>
        <v>#DIV/0!</v>
      </c>
      <c r="I46" s="15"/>
      <c r="J46" s="18"/>
      <c r="K46" s="8" t="str">
        <f>IFERROR(VLOOKUP($B46,'SpEd BEA Rates by Month'!$B$4:$O$380,$K$1,0),"")</f>
        <v/>
      </c>
      <c r="L46" s="9" t="e">
        <f>0.05*L45</f>
        <v>#DIV/0!</v>
      </c>
      <c r="M46" s="19"/>
      <c r="N46" s="9"/>
      <c r="O46" s="21" t="str">
        <f>IFERROR(VLOOKUP($B46,'SpEd BEA Rates by Month'!$B$4:$O$380,$O$1,0),"")</f>
        <v/>
      </c>
      <c r="P46" s="21" t="e">
        <f>0.05*P45</f>
        <v>#DIV/0!</v>
      </c>
      <c r="Q46" s="23"/>
      <c r="R46" s="21"/>
    </row>
    <row r="47" spans="1:18" ht="15" thickBot="1" x14ac:dyDescent="0.4">
      <c r="A47" s="5"/>
      <c r="B47" s="5" t="s">
        <v>377</v>
      </c>
      <c r="C47" s="28" t="str">
        <f>IFERROR(VLOOKUP($B47,'SpEd BEA Rates by Month'!$B$4:$C$380,2,0)," ")</f>
        <v xml:space="preserve"> </v>
      </c>
      <c r="D47" s="11">
        <f>D45-D46</f>
        <v>925.86578513136931</v>
      </c>
      <c r="E47" s="14"/>
      <c r="F47" s="11"/>
      <c r="G47" s="18" t="str">
        <f>IFERROR(VLOOKUP($B47,'SpEd BEA Rates by Month'!$B$4:$O$380,$G$1,0),"")</f>
        <v/>
      </c>
      <c r="H47" s="10" t="e">
        <f>H45-H46</f>
        <v>#DIV/0!</v>
      </c>
      <c r="I47" s="15"/>
      <c r="J47" s="18"/>
      <c r="K47" s="8" t="str">
        <f>IFERROR(VLOOKUP($B47,'SpEd BEA Rates by Month'!$B$4:$O$380,$K$1,0),"")</f>
        <v/>
      </c>
      <c r="L47" s="9" t="e">
        <f>L45-L46</f>
        <v>#DIV/0!</v>
      </c>
      <c r="M47" s="19"/>
      <c r="N47" s="9"/>
      <c r="O47" s="21" t="str">
        <f>IFERROR(VLOOKUP($B47,'SpEd BEA Rates by Month'!$B$4:$O$380,$O$1,0),"")</f>
        <v/>
      </c>
      <c r="P47" s="21" t="e">
        <f>P45-P46</f>
        <v>#DIV/0!</v>
      </c>
      <c r="Q47" s="23"/>
      <c r="R47" s="21"/>
    </row>
    <row r="48" spans="1:18" ht="15" thickBot="1" x14ac:dyDescent="0.4">
      <c r="A48" s="1" t="s">
        <v>32</v>
      </c>
      <c r="B48" s="1" t="s">
        <v>33</v>
      </c>
      <c r="C48" s="7">
        <f>IFERROR(VLOOKUP($B48,'SpEd BEA Rates by Month'!$B$4:$C$380,2,0)," ")</f>
        <v>10620.05</v>
      </c>
      <c r="D48" s="7">
        <f>C48*1.15</f>
        <v>12213.057499999999</v>
      </c>
      <c r="E48" s="13">
        <f>VLOOKUP($B48,AAFTE!$C$4:$D$300,2,0)</f>
        <v>97.375</v>
      </c>
      <c r="F48" s="7">
        <f>D48*E48</f>
        <v>1189246.4740624998</v>
      </c>
      <c r="G48" s="7">
        <f>IFERROR(VLOOKUP($B48,'SpEd BEA Rates by Month'!$B$4:$O$380,$G$1,0),"")</f>
        <v>0</v>
      </c>
      <c r="H48" s="7">
        <f t="shared" ref="H48:H56" si="38">G48*1.15</f>
        <v>0</v>
      </c>
      <c r="I48" s="13">
        <f>VLOOKUP($B48,AAFTE!$C$4:$F$300,3,0)</f>
        <v>0</v>
      </c>
      <c r="J48" s="7">
        <f t="shared" ref="J48:J56" si="39">H48*I48</f>
        <v>0</v>
      </c>
      <c r="K48" s="7">
        <f>IFERROR(VLOOKUP($B48,'SpEd BEA Rates by Month'!$B$4:$O$380,$K$1,0),"")</f>
        <v>0</v>
      </c>
      <c r="L48" s="7">
        <f t="shared" ref="L48:L56" si="40">K48*1.15</f>
        <v>0</v>
      </c>
      <c r="M48" s="13">
        <f>VLOOKUP($B48,AAFTE!$C$4:$F$300,4,0)</f>
        <v>0</v>
      </c>
      <c r="N48" s="7">
        <f t="shared" ref="N48:N56" si="41">L48*M48</f>
        <v>0</v>
      </c>
      <c r="O48" s="7">
        <f>IFERROR(VLOOKUP($B48,'SpEd BEA Rates by Month'!$B$4:$O$380,$O$1,0),"")</f>
        <v>0</v>
      </c>
      <c r="P48" s="7">
        <f t="shared" ref="P48:P56" si="42">O48*1.15</f>
        <v>0</v>
      </c>
      <c r="Q48" s="13">
        <f>VLOOKUP($B48,AAFTE!$C$4:$G$300,5,0)</f>
        <v>0</v>
      </c>
      <c r="R48" s="7">
        <f t="shared" ref="R48:R56" si="43">P48*Q48</f>
        <v>0</v>
      </c>
    </row>
    <row r="49" spans="1:18" ht="15" thickBot="1" x14ac:dyDescent="0.4">
      <c r="A49" s="1" t="s">
        <v>32</v>
      </c>
      <c r="B49" s="1" t="s">
        <v>34</v>
      </c>
      <c r="C49" s="7">
        <f>IFERROR(VLOOKUP($B49,'SpEd BEA Rates by Month'!$B$4:$C$380,2,0)," ")</f>
        <v>10483.33</v>
      </c>
      <c r="D49" s="7">
        <f t="shared" ref="D49:D56" si="44">C49*1.15</f>
        <v>12055.8295</v>
      </c>
      <c r="E49" s="13">
        <f>VLOOKUP($B49,AAFTE!$C$4:$D$300,2,0)</f>
        <v>42.375</v>
      </c>
      <c r="F49" s="7">
        <f t="shared" ref="F49:F56" si="45">D49*E49</f>
        <v>510865.77506249998</v>
      </c>
      <c r="G49" s="7">
        <f>IFERROR(VLOOKUP($B49,'SpEd BEA Rates by Month'!$B$4:$O$380,$G$1,0),"")</f>
        <v>0</v>
      </c>
      <c r="H49" s="7">
        <f t="shared" si="38"/>
        <v>0</v>
      </c>
      <c r="I49" s="13">
        <f>VLOOKUP($B49,AAFTE!$C$4:$F$300,3,0)</f>
        <v>0</v>
      </c>
      <c r="J49" s="7">
        <f t="shared" si="39"/>
        <v>0</v>
      </c>
      <c r="K49" s="7">
        <f>IFERROR(VLOOKUP($B49,'SpEd BEA Rates by Month'!$B$4:$O$380,$K$1,0),"")</f>
        <v>0</v>
      </c>
      <c r="L49" s="7">
        <f t="shared" si="40"/>
        <v>0</v>
      </c>
      <c r="M49" s="13">
        <f>VLOOKUP($B49,AAFTE!$C$4:$F$300,4,0)</f>
        <v>0</v>
      </c>
      <c r="N49" s="7">
        <f t="shared" si="41"/>
        <v>0</v>
      </c>
      <c r="O49" s="7">
        <f>IFERROR(VLOOKUP($B49,'SpEd BEA Rates by Month'!$B$4:$O$380,$O$1,0),"")</f>
        <v>0</v>
      </c>
      <c r="P49" s="7">
        <f t="shared" si="42"/>
        <v>0</v>
      </c>
      <c r="Q49" s="13">
        <f>VLOOKUP($B49,AAFTE!$C$4:$G$300,5,0)</f>
        <v>0</v>
      </c>
      <c r="R49" s="7">
        <f t="shared" si="43"/>
        <v>0</v>
      </c>
    </row>
    <row r="50" spans="1:18" ht="15" thickBot="1" x14ac:dyDescent="0.4">
      <c r="A50" s="1" t="s">
        <v>32</v>
      </c>
      <c r="B50" s="1" t="s">
        <v>35</v>
      </c>
      <c r="C50" s="7">
        <f>IFERROR(VLOOKUP($B50,'SpEd BEA Rates by Month'!$B$4:$C$380,2,0)," ")</f>
        <v>10626.59</v>
      </c>
      <c r="D50" s="7">
        <f t="shared" si="44"/>
        <v>12220.5785</v>
      </c>
      <c r="E50" s="13">
        <f>VLOOKUP($B50,AAFTE!$C$4:$D$300,2,0)</f>
        <v>211.625</v>
      </c>
      <c r="F50" s="7">
        <f t="shared" si="45"/>
        <v>2586179.9250624999</v>
      </c>
      <c r="G50" s="7">
        <f>IFERROR(VLOOKUP($B50,'SpEd BEA Rates by Month'!$B$4:$O$380,$G$1,0),"")</f>
        <v>0</v>
      </c>
      <c r="H50" s="7">
        <f t="shared" si="38"/>
        <v>0</v>
      </c>
      <c r="I50" s="13">
        <f>VLOOKUP($B50,AAFTE!$C$4:$F$300,3,0)</f>
        <v>0</v>
      </c>
      <c r="J50" s="7">
        <f t="shared" si="39"/>
        <v>0</v>
      </c>
      <c r="K50" s="7">
        <f>IFERROR(VLOOKUP($B50,'SpEd BEA Rates by Month'!$B$4:$O$380,$K$1,0),"")</f>
        <v>0</v>
      </c>
      <c r="L50" s="7">
        <f t="shared" si="40"/>
        <v>0</v>
      </c>
      <c r="M50" s="13">
        <f>VLOOKUP($B50,AAFTE!$C$4:$F$300,4,0)</f>
        <v>0</v>
      </c>
      <c r="N50" s="7">
        <f t="shared" si="41"/>
        <v>0</v>
      </c>
      <c r="O50" s="7">
        <f>IFERROR(VLOOKUP($B50,'SpEd BEA Rates by Month'!$B$4:$O$380,$O$1,0),"")</f>
        <v>0</v>
      </c>
      <c r="P50" s="7">
        <f t="shared" si="42"/>
        <v>0</v>
      </c>
      <c r="Q50" s="13">
        <f>VLOOKUP($B50,AAFTE!$C$4:$G$300,5,0)</f>
        <v>0</v>
      </c>
      <c r="R50" s="7">
        <f t="shared" si="43"/>
        <v>0</v>
      </c>
    </row>
    <row r="51" spans="1:18" ht="15" thickBot="1" x14ac:dyDescent="0.4">
      <c r="A51" s="1" t="s">
        <v>32</v>
      </c>
      <c r="B51" s="1" t="s">
        <v>36</v>
      </c>
      <c r="C51" s="7">
        <f>IFERROR(VLOOKUP($B51,'SpEd BEA Rates by Month'!$B$4:$C$380,2,0)," ")</f>
        <v>10837.03</v>
      </c>
      <c r="D51" s="7">
        <f t="shared" si="44"/>
        <v>12462.584499999999</v>
      </c>
      <c r="E51" s="13">
        <f>VLOOKUP($B51,AAFTE!$C$4:$D$300,2,0)</f>
        <v>0.75</v>
      </c>
      <c r="F51" s="7">
        <f t="shared" si="45"/>
        <v>9346.9383749999997</v>
      </c>
      <c r="G51" s="7">
        <f>IFERROR(VLOOKUP($B51,'SpEd BEA Rates by Month'!$B$4:$O$380,$G$1,0),"")</f>
        <v>0</v>
      </c>
      <c r="H51" s="7">
        <f t="shared" si="38"/>
        <v>0</v>
      </c>
      <c r="I51" s="13">
        <f>VLOOKUP($B51,AAFTE!$C$4:$F$300,3,0)</f>
        <v>0</v>
      </c>
      <c r="J51" s="7">
        <f t="shared" si="39"/>
        <v>0</v>
      </c>
      <c r="K51" s="7">
        <f>IFERROR(VLOOKUP($B51,'SpEd BEA Rates by Month'!$B$4:$O$380,$K$1,0),"")</f>
        <v>0</v>
      </c>
      <c r="L51" s="7">
        <f t="shared" si="40"/>
        <v>0</v>
      </c>
      <c r="M51" s="13">
        <f>VLOOKUP($B51,AAFTE!$C$4:$F$300,4,0)</f>
        <v>0</v>
      </c>
      <c r="N51" s="7">
        <f t="shared" si="41"/>
        <v>0</v>
      </c>
      <c r="O51" s="7">
        <f>IFERROR(VLOOKUP($B51,'SpEd BEA Rates by Month'!$B$4:$O$380,$O$1,0),"")</f>
        <v>0</v>
      </c>
      <c r="P51" s="7">
        <f t="shared" si="42"/>
        <v>0</v>
      </c>
      <c r="Q51" s="13">
        <f>VLOOKUP($B51,AAFTE!$C$4:$G$300,5,0)</f>
        <v>0</v>
      </c>
      <c r="R51" s="7">
        <f t="shared" si="43"/>
        <v>0</v>
      </c>
    </row>
    <row r="52" spans="1:18" ht="15" thickBot="1" x14ac:dyDescent="0.4">
      <c r="A52" s="1" t="s">
        <v>32</v>
      </c>
      <c r="B52" s="1" t="s">
        <v>37</v>
      </c>
      <c r="C52" s="7">
        <f>IFERROR(VLOOKUP($B52,'SpEd BEA Rates by Month'!$B$4:$C$380,2,0)," ")</f>
        <v>10503.07</v>
      </c>
      <c r="D52" s="7">
        <f t="shared" si="44"/>
        <v>12078.530499999999</v>
      </c>
      <c r="E52" s="13">
        <f>VLOOKUP($B52,AAFTE!$C$4:$D$300,2,0)</f>
        <v>6.625</v>
      </c>
      <c r="F52" s="7">
        <f t="shared" si="45"/>
        <v>80020.264562499986</v>
      </c>
      <c r="G52" s="7">
        <f>IFERROR(VLOOKUP($B52,'SpEd BEA Rates by Month'!$B$4:$O$380,$G$1,0),"")</f>
        <v>0</v>
      </c>
      <c r="H52" s="7">
        <f t="shared" si="38"/>
        <v>0</v>
      </c>
      <c r="I52" s="13">
        <f>VLOOKUP($B52,AAFTE!$C$4:$F$300,3,0)</f>
        <v>0</v>
      </c>
      <c r="J52" s="7">
        <f t="shared" si="39"/>
        <v>0</v>
      </c>
      <c r="K52" s="7">
        <f>IFERROR(VLOOKUP($B52,'SpEd BEA Rates by Month'!$B$4:$O$380,$K$1,0),"")</f>
        <v>0</v>
      </c>
      <c r="L52" s="7">
        <f t="shared" si="40"/>
        <v>0</v>
      </c>
      <c r="M52" s="13">
        <f>VLOOKUP($B52,AAFTE!$C$4:$F$300,4,0)</f>
        <v>0</v>
      </c>
      <c r="N52" s="7">
        <f t="shared" si="41"/>
        <v>0</v>
      </c>
      <c r="O52" s="7">
        <f>IFERROR(VLOOKUP($B52,'SpEd BEA Rates by Month'!$B$4:$O$380,$O$1,0),"")</f>
        <v>0</v>
      </c>
      <c r="P52" s="7">
        <f t="shared" si="42"/>
        <v>0</v>
      </c>
      <c r="Q52" s="13">
        <f>VLOOKUP($B52,AAFTE!$C$4:$G$300,5,0)</f>
        <v>0</v>
      </c>
      <c r="R52" s="7">
        <f t="shared" si="43"/>
        <v>0</v>
      </c>
    </row>
    <row r="53" spans="1:18" ht="15" thickBot="1" x14ac:dyDescent="0.4">
      <c r="A53" s="1" t="s">
        <v>32</v>
      </c>
      <c r="B53" s="1" t="s">
        <v>38</v>
      </c>
      <c r="C53" s="7">
        <f>IFERROR(VLOOKUP($B53,'SpEd BEA Rates by Month'!$B$4:$C$380,2,0)," ")</f>
        <v>10667.28</v>
      </c>
      <c r="D53" s="7">
        <f t="shared" si="44"/>
        <v>12267.371999999999</v>
      </c>
      <c r="E53" s="13">
        <f>VLOOKUP($B53,AAFTE!$C$4:$D$300,2,0)</f>
        <v>14.5</v>
      </c>
      <c r="F53" s="7">
        <f t="shared" si="45"/>
        <v>177876.894</v>
      </c>
      <c r="G53" s="7">
        <f>IFERROR(VLOOKUP($B53,'SpEd BEA Rates by Month'!$B$4:$O$380,$G$1,0),"")</f>
        <v>0</v>
      </c>
      <c r="H53" s="7">
        <f t="shared" si="38"/>
        <v>0</v>
      </c>
      <c r="I53" s="13">
        <f>VLOOKUP($B53,AAFTE!$C$4:$F$300,3,0)</f>
        <v>0</v>
      </c>
      <c r="J53" s="7">
        <f t="shared" si="39"/>
        <v>0</v>
      </c>
      <c r="K53" s="7">
        <f>IFERROR(VLOOKUP($B53,'SpEd BEA Rates by Month'!$B$4:$O$380,$K$1,0),"")</f>
        <v>0</v>
      </c>
      <c r="L53" s="7">
        <f t="shared" si="40"/>
        <v>0</v>
      </c>
      <c r="M53" s="13">
        <f>VLOOKUP($B53,AAFTE!$C$4:$F$300,4,0)</f>
        <v>0</v>
      </c>
      <c r="N53" s="7">
        <f t="shared" si="41"/>
        <v>0</v>
      </c>
      <c r="O53" s="7">
        <f>IFERROR(VLOOKUP($B53,'SpEd BEA Rates by Month'!$B$4:$O$380,$O$1,0),"")</f>
        <v>0</v>
      </c>
      <c r="P53" s="7">
        <f t="shared" si="42"/>
        <v>0</v>
      </c>
      <c r="Q53" s="13">
        <f>VLOOKUP($B53,AAFTE!$C$4:$G$300,5,0)</f>
        <v>0</v>
      </c>
      <c r="R53" s="7">
        <f t="shared" si="43"/>
        <v>0</v>
      </c>
    </row>
    <row r="54" spans="1:18" ht="15" thickBot="1" x14ac:dyDescent="0.4">
      <c r="A54" s="1" t="s">
        <v>32</v>
      </c>
      <c r="B54" s="1" t="s">
        <v>39</v>
      </c>
      <c r="C54" s="7">
        <f>IFERROR(VLOOKUP($B54,'SpEd BEA Rates by Month'!$B$4:$C$380,2,0)," ")</f>
        <v>10416.84</v>
      </c>
      <c r="D54" s="7">
        <f t="shared" si="44"/>
        <v>11979.366</v>
      </c>
      <c r="E54" s="13">
        <f>VLOOKUP($B54,AAFTE!$C$4:$D$300,2,0)</f>
        <v>42.75</v>
      </c>
      <c r="F54" s="7">
        <f t="shared" si="45"/>
        <v>512117.89649999997</v>
      </c>
      <c r="G54" s="7">
        <f>IFERROR(VLOOKUP($B54,'SpEd BEA Rates by Month'!$B$4:$O$380,$G$1,0),"")</f>
        <v>0</v>
      </c>
      <c r="H54" s="7">
        <f t="shared" si="38"/>
        <v>0</v>
      </c>
      <c r="I54" s="13">
        <f>VLOOKUP($B54,AAFTE!$C$4:$F$300,3,0)</f>
        <v>0</v>
      </c>
      <c r="J54" s="7">
        <f t="shared" si="39"/>
        <v>0</v>
      </c>
      <c r="K54" s="7">
        <f>IFERROR(VLOOKUP($B54,'SpEd BEA Rates by Month'!$B$4:$O$380,$K$1,0),"")</f>
        <v>0</v>
      </c>
      <c r="L54" s="7">
        <f t="shared" si="40"/>
        <v>0</v>
      </c>
      <c r="M54" s="13">
        <f>VLOOKUP($B54,AAFTE!$C$4:$F$300,4,0)</f>
        <v>0</v>
      </c>
      <c r="N54" s="7">
        <f t="shared" si="41"/>
        <v>0</v>
      </c>
      <c r="O54" s="7">
        <f>IFERROR(VLOOKUP($B54,'SpEd BEA Rates by Month'!$B$4:$O$380,$O$1,0),"")</f>
        <v>0</v>
      </c>
      <c r="P54" s="7">
        <f t="shared" si="42"/>
        <v>0</v>
      </c>
      <c r="Q54" s="13">
        <f>VLOOKUP($B54,AAFTE!$C$4:$G$300,5,0)</f>
        <v>0</v>
      </c>
      <c r="R54" s="7">
        <f t="shared" si="43"/>
        <v>0</v>
      </c>
    </row>
    <row r="55" spans="1:18" ht="15" thickBot="1" x14ac:dyDescent="0.4">
      <c r="A55" s="1" t="s">
        <v>32</v>
      </c>
      <c r="B55" s="1" t="s">
        <v>40</v>
      </c>
      <c r="C55" s="7">
        <f>IFERROR(VLOOKUP($B55,'SpEd BEA Rates by Month'!$B$4:$C$380,2,0)," ")</f>
        <v>10340.01</v>
      </c>
      <c r="D55" s="7">
        <f t="shared" si="44"/>
        <v>11891.011499999999</v>
      </c>
      <c r="E55" s="13">
        <f>VLOOKUP($B55,AAFTE!$C$4:$D$300,2,0)</f>
        <v>194.375</v>
      </c>
      <c r="F55" s="7">
        <f t="shared" si="45"/>
        <v>2311315.3603124996</v>
      </c>
      <c r="G55" s="7">
        <f>IFERROR(VLOOKUP($B55,'SpEd BEA Rates by Month'!$B$4:$O$380,$G$1,0),"")</f>
        <v>0</v>
      </c>
      <c r="H55" s="7">
        <f t="shared" si="38"/>
        <v>0</v>
      </c>
      <c r="I55" s="13">
        <f>VLOOKUP($B55,AAFTE!$C$4:$F$300,3,0)</f>
        <v>0</v>
      </c>
      <c r="J55" s="7">
        <f t="shared" si="39"/>
        <v>0</v>
      </c>
      <c r="K55" s="7">
        <f>IFERROR(VLOOKUP($B55,'SpEd BEA Rates by Month'!$B$4:$O$380,$K$1,0),"")</f>
        <v>0</v>
      </c>
      <c r="L55" s="7">
        <f t="shared" si="40"/>
        <v>0</v>
      </c>
      <c r="M55" s="13">
        <f>VLOOKUP($B55,AAFTE!$C$4:$F$300,4,0)</f>
        <v>0</v>
      </c>
      <c r="N55" s="7">
        <f t="shared" si="41"/>
        <v>0</v>
      </c>
      <c r="O55" s="7">
        <f>IFERROR(VLOOKUP($B55,'SpEd BEA Rates by Month'!$B$4:$O$380,$O$1,0),"")</f>
        <v>0</v>
      </c>
      <c r="P55" s="7">
        <f t="shared" si="42"/>
        <v>0</v>
      </c>
      <c r="Q55" s="13">
        <f>VLOOKUP($B55,AAFTE!$C$4:$G$300,5,0)</f>
        <v>0</v>
      </c>
      <c r="R55" s="7">
        <f t="shared" si="43"/>
        <v>0</v>
      </c>
    </row>
    <row r="56" spans="1:18" ht="15" thickBot="1" x14ac:dyDescent="0.4">
      <c r="A56" s="1" t="s">
        <v>32</v>
      </c>
      <c r="B56" s="1" t="s">
        <v>41</v>
      </c>
      <c r="C56" s="7">
        <f>IFERROR(VLOOKUP($B56,'SpEd BEA Rates by Month'!$B$4:$C$380,2,0)," ")</f>
        <v>10497.38</v>
      </c>
      <c r="D56" s="7">
        <f t="shared" si="44"/>
        <v>12071.986999999997</v>
      </c>
      <c r="E56" s="13">
        <f>VLOOKUP($B56,AAFTE!$C$4:$D$300,2,0)</f>
        <v>19.875</v>
      </c>
      <c r="F56" s="7">
        <f t="shared" si="45"/>
        <v>239930.74162499994</v>
      </c>
      <c r="G56" s="7">
        <f>IFERROR(VLOOKUP($B56,'SpEd BEA Rates by Month'!$B$4:$O$380,$G$1,0),"")</f>
        <v>0</v>
      </c>
      <c r="H56" s="7">
        <f t="shared" si="38"/>
        <v>0</v>
      </c>
      <c r="I56" s="13">
        <f>VLOOKUP($B56,AAFTE!$C$4:$F$300,3,0)</f>
        <v>0</v>
      </c>
      <c r="J56" s="7">
        <f t="shared" si="39"/>
        <v>0</v>
      </c>
      <c r="K56" s="7">
        <f>IFERROR(VLOOKUP($B56,'SpEd BEA Rates by Month'!$B$4:$O$380,$K$1,0),"")</f>
        <v>0</v>
      </c>
      <c r="L56" s="7">
        <f t="shared" si="40"/>
        <v>0</v>
      </c>
      <c r="M56" s="13">
        <f>VLOOKUP($B56,AAFTE!$C$4:$F$300,4,0)</f>
        <v>0</v>
      </c>
      <c r="N56" s="7">
        <f t="shared" si="41"/>
        <v>0</v>
      </c>
      <c r="O56" s="7">
        <f>IFERROR(VLOOKUP($B56,'SpEd BEA Rates by Month'!$B$4:$O$380,$O$1,0),"")</f>
        <v>0</v>
      </c>
      <c r="P56" s="7">
        <f t="shared" si="42"/>
        <v>0</v>
      </c>
      <c r="Q56" s="13">
        <f>VLOOKUP($B56,AAFTE!$C$4:$G$300,5,0)</f>
        <v>0</v>
      </c>
      <c r="R56" s="7">
        <f t="shared" si="43"/>
        <v>0</v>
      </c>
    </row>
    <row r="57" spans="1:18" ht="15" thickBot="1" x14ac:dyDescent="0.4">
      <c r="A57" s="5" t="s">
        <v>340</v>
      </c>
      <c r="B57" s="5" t="s">
        <v>844</v>
      </c>
      <c r="C57" s="28" t="str">
        <f>IFERROR(VLOOKUP($B57,'SpEd BEA Rates by Month'!$B$4:$C$380,2,0)," ")</f>
        <v xml:space="preserve"> </v>
      </c>
      <c r="D57" s="11">
        <f>F57/E57</f>
        <v>12085.522046112654</v>
      </c>
      <c r="E57" s="25">
        <f>SUM(E48:E56)</f>
        <v>630.25</v>
      </c>
      <c r="F57" s="11">
        <f>SUM(F48:F56)</f>
        <v>7616900.2695624996</v>
      </c>
      <c r="G57" s="18" t="str">
        <f>IFERROR(VLOOKUP($B57,'SpEd BEA Rates by Month'!$B$4:$O$380,$G$1,0),"")</f>
        <v/>
      </c>
      <c r="H57" s="10" t="e">
        <f>J57/I57</f>
        <v>#DIV/0!</v>
      </c>
      <c r="I57" s="15">
        <f>SUM(I48:I56)</f>
        <v>0</v>
      </c>
      <c r="J57" s="18">
        <f>SUM(J48:J56)</f>
        <v>0</v>
      </c>
      <c r="K57" s="8" t="str">
        <f>IFERROR(VLOOKUP($B57,'SpEd BEA Rates by Month'!$B$4:$O$380,$K$1,0),"")</f>
        <v/>
      </c>
      <c r="L57" s="9" t="e">
        <f>N57/M57</f>
        <v>#DIV/0!</v>
      </c>
      <c r="M57" s="19">
        <f>SUM(M48:M56)</f>
        <v>0</v>
      </c>
      <c r="N57" s="9">
        <f>SUM(N48:N56)</f>
        <v>0</v>
      </c>
      <c r="O57" s="21" t="str">
        <f>IFERROR(VLOOKUP($B57,'SpEd BEA Rates by Month'!$B$4:$O$380,$O$1,0),"")</f>
        <v/>
      </c>
      <c r="P57" s="21" t="e">
        <f>R57/Q57</f>
        <v>#DIV/0!</v>
      </c>
      <c r="Q57" s="23">
        <f>SUM(Q48:Q56)</f>
        <v>0</v>
      </c>
      <c r="R57" s="21">
        <f>SUM(R48:R56)</f>
        <v>0</v>
      </c>
    </row>
    <row r="58" spans="1:18" ht="15" thickBot="1" x14ac:dyDescent="0.4">
      <c r="A58" s="5"/>
      <c r="B58" s="5" t="s">
        <v>872</v>
      </c>
      <c r="C58" s="28" t="str">
        <f>IFERROR(VLOOKUP($B58,'SpEd BEA Rates by Month'!$B$4:$C$380,2,0)," ")</f>
        <v xml:space="preserve"> </v>
      </c>
      <c r="D58" s="11">
        <f>D57/12</f>
        <v>1007.1268371760544</v>
      </c>
      <c r="E58" s="14"/>
      <c r="F58" s="24"/>
      <c r="G58" s="18" t="str">
        <f>IFERROR(VLOOKUP($B58,'SpEd BEA Rates by Month'!$B$4:$O$380,$G$1,0),"")</f>
        <v/>
      </c>
      <c r="H58" s="10" t="e">
        <f>H57/12</f>
        <v>#DIV/0!</v>
      </c>
      <c r="I58" s="15"/>
      <c r="J58" s="18"/>
      <c r="K58" s="8" t="str">
        <f>IFERROR(VLOOKUP($B58,'SpEd BEA Rates by Month'!$B$4:$O$380,$K$1,0),"")</f>
        <v/>
      </c>
      <c r="L58" s="9" t="e">
        <f>L57/12</f>
        <v>#DIV/0!</v>
      </c>
      <c r="M58" s="19"/>
      <c r="N58" s="9"/>
      <c r="O58" s="21" t="str">
        <f>IFERROR(VLOOKUP($B58,'SpEd BEA Rates by Month'!$B$4:$O$380,$O$1,0),"")</f>
        <v/>
      </c>
      <c r="P58" s="21" t="e">
        <f>P57/12</f>
        <v>#DIV/0!</v>
      </c>
      <c r="Q58" s="23"/>
      <c r="R58" s="21"/>
    </row>
    <row r="59" spans="1:18" ht="15" thickBot="1" x14ac:dyDescent="0.4">
      <c r="A59" s="5"/>
      <c r="B59" s="5" t="s">
        <v>853</v>
      </c>
      <c r="C59" s="28" t="str">
        <f>IFERROR(VLOOKUP($B59,'SpEd BEA Rates by Month'!$B$4:$C$380,2,0)," ")</f>
        <v xml:space="preserve"> </v>
      </c>
      <c r="D59" s="11">
        <f>0.05*D58</f>
        <v>50.356341858802722</v>
      </c>
      <c r="E59" s="14"/>
      <c r="F59" s="24"/>
      <c r="G59" s="18" t="str">
        <f>IFERROR(VLOOKUP($B59,'SpEd BEA Rates by Month'!$B$4:$O$380,$G$1,0),"")</f>
        <v/>
      </c>
      <c r="H59" s="10" t="e">
        <f>0.05*H58</f>
        <v>#DIV/0!</v>
      </c>
      <c r="I59" s="15"/>
      <c r="J59" s="18"/>
      <c r="K59" s="8" t="str">
        <f>IFERROR(VLOOKUP($B59,'SpEd BEA Rates by Month'!$B$4:$O$380,$K$1,0),"")</f>
        <v/>
      </c>
      <c r="L59" s="9" t="e">
        <f>0.05*L58</f>
        <v>#DIV/0!</v>
      </c>
      <c r="M59" s="19"/>
      <c r="N59" s="9"/>
      <c r="O59" s="21" t="str">
        <f>IFERROR(VLOOKUP($B59,'SpEd BEA Rates by Month'!$B$4:$O$380,$O$1,0),"")</f>
        <v/>
      </c>
      <c r="P59" s="21" t="e">
        <f>0.05*P58</f>
        <v>#DIV/0!</v>
      </c>
      <c r="Q59" s="23"/>
      <c r="R59" s="21"/>
    </row>
    <row r="60" spans="1:18" ht="15" thickBot="1" x14ac:dyDescent="0.4">
      <c r="A60" s="5"/>
      <c r="B60" s="5" t="s">
        <v>377</v>
      </c>
      <c r="C60" s="28" t="str">
        <f>IFERROR(VLOOKUP($B60,'SpEd BEA Rates by Month'!$B$4:$C$380,2,0)," ")</f>
        <v xml:space="preserve"> </v>
      </c>
      <c r="D60" s="11">
        <f>D58-D59</f>
        <v>956.77049531725174</v>
      </c>
      <c r="E60" s="14"/>
      <c r="F60" s="11"/>
      <c r="G60" s="18" t="str">
        <f>IFERROR(VLOOKUP($B60,'SpEd BEA Rates by Month'!$B$4:$O$380,$G$1,0),"")</f>
        <v/>
      </c>
      <c r="H60" s="10" t="e">
        <f>H58-H59</f>
        <v>#DIV/0!</v>
      </c>
      <c r="I60" s="15"/>
      <c r="J60" s="18"/>
      <c r="K60" s="8" t="str">
        <f>IFERROR(VLOOKUP($B60,'SpEd BEA Rates by Month'!$B$4:$O$380,$K$1,0),"")</f>
        <v/>
      </c>
      <c r="L60" s="9" t="e">
        <f>L58-L59</f>
        <v>#DIV/0!</v>
      </c>
      <c r="M60" s="19"/>
      <c r="N60" s="9"/>
      <c r="O60" s="21" t="str">
        <f>IFERROR(VLOOKUP($B60,'SpEd BEA Rates by Month'!$B$4:$O$380,$O$1,0),"")</f>
        <v/>
      </c>
      <c r="P60" s="21" t="e">
        <f>P58-P59</f>
        <v>#DIV/0!</v>
      </c>
      <c r="Q60" s="23"/>
      <c r="R60" s="21"/>
    </row>
    <row r="61" spans="1:18" ht="15" thickBot="1" x14ac:dyDescent="0.4">
      <c r="A61" s="1" t="s">
        <v>42</v>
      </c>
      <c r="B61" s="1" t="s">
        <v>43</v>
      </c>
      <c r="C61" s="7">
        <f>IFERROR(VLOOKUP($B61,'SpEd BEA Rates by Month'!$B$4:$C$380,2,0)," ")</f>
        <v>10289.66</v>
      </c>
      <c r="D61" s="7">
        <f>C61*1.15</f>
        <v>11833.108999999999</v>
      </c>
      <c r="E61" s="13">
        <f>VLOOKUP($B61,AAFTE!$C$4:$D$300,2,0)</f>
        <v>5</v>
      </c>
      <c r="F61" s="7">
        <f>D61*E61</f>
        <v>59165.544999999991</v>
      </c>
      <c r="G61" s="7">
        <f>IFERROR(VLOOKUP($B61,'SpEd BEA Rates by Month'!$B$4:$O$380,$G$1,0),"")</f>
        <v>0</v>
      </c>
      <c r="H61" s="7">
        <f t="shared" ref="H61:H62" si="46">G61*1.15</f>
        <v>0</v>
      </c>
      <c r="I61" s="13">
        <f>VLOOKUP($B61,AAFTE!$C$4:$F$300,3,0)</f>
        <v>0</v>
      </c>
      <c r="J61" s="7">
        <f t="shared" ref="J61:J62" si="47">H61*I61</f>
        <v>0</v>
      </c>
      <c r="K61" s="7">
        <f>IFERROR(VLOOKUP($B61,'SpEd BEA Rates by Month'!$B$4:$O$380,$K$1,0),"")</f>
        <v>0</v>
      </c>
      <c r="L61" s="7">
        <f t="shared" ref="L61:L62" si="48">K61*1.15</f>
        <v>0</v>
      </c>
      <c r="M61" s="13">
        <f>VLOOKUP($B61,AAFTE!$C$4:$F$300,4,0)</f>
        <v>0</v>
      </c>
      <c r="N61" s="7">
        <f t="shared" ref="N61:N62" si="49">L61*M61</f>
        <v>0</v>
      </c>
      <c r="O61" s="7">
        <f>IFERROR(VLOOKUP($B61,'SpEd BEA Rates by Month'!$B$4:$O$380,$O$1,0),"")</f>
        <v>0</v>
      </c>
      <c r="P61" s="7">
        <f t="shared" ref="P61:P62" si="50">O61*1.15</f>
        <v>0</v>
      </c>
      <c r="Q61" s="13">
        <f>VLOOKUP($B61,AAFTE!$C$4:$G$300,5,0)</f>
        <v>0</v>
      </c>
      <c r="R61" s="7">
        <f t="shared" ref="R61:R62" si="51">P61*Q61</f>
        <v>0</v>
      </c>
    </row>
    <row r="62" spans="1:18" ht="15" thickBot="1" x14ac:dyDescent="0.4">
      <c r="A62" s="1" t="s">
        <v>42</v>
      </c>
      <c r="B62" s="1" t="s">
        <v>44</v>
      </c>
      <c r="C62" s="7">
        <f>IFERROR(VLOOKUP($B62,'SpEd BEA Rates by Month'!$B$4:$C$380,2,0)," ")</f>
        <v>9429.0300000000007</v>
      </c>
      <c r="D62" s="7">
        <f>C62*1.15</f>
        <v>10843.3845</v>
      </c>
      <c r="E62" s="13">
        <f>VLOOKUP($B62,AAFTE!$C$4:$D$300,2,0)</f>
        <v>0.125</v>
      </c>
      <c r="F62" s="7">
        <f>D62*E62</f>
        <v>1355.4230625</v>
      </c>
      <c r="G62" s="7">
        <f>IFERROR(VLOOKUP($B62,'SpEd BEA Rates by Month'!$B$4:$O$380,$G$1,0),"")</f>
        <v>0</v>
      </c>
      <c r="H62" s="7">
        <f t="shared" si="46"/>
        <v>0</v>
      </c>
      <c r="I62" s="13">
        <f>VLOOKUP($B62,AAFTE!$C$4:$F$300,3,0)</f>
        <v>0</v>
      </c>
      <c r="J62" s="7">
        <f t="shared" si="47"/>
        <v>0</v>
      </c>
      <c r="K62" s="7">
        <f>IFERROR(VLOOKUP($B62,'SpEd BEA Rates by Month'!$B$4:$O$380,$K$1,0),"")</f>
        <v>0</v>
      </c>
      <c r="L62" s="7">
        <f t="shared" si="48"/>
        <v>0</v>
      </c>
      <c r="M62" s="13">
        <f>VLOOKUP($B62,AAFTE!$C$4:$F$300,4,0)</f>
        <v>0</v>
      </c>
      <c r="N62" s="7">
        <f t="shared" si="49"/>
        <v>0</v>
      </c>
      <c r="O62" s="7">
        <f>IFERROR(VLOOKUP($B62,'SpEd BEA Rates by Month'!$B$4:$O$380,$O$1,0),"")</f>
        <v>0</v>
      </c>
      <c r="P62" s="7">
        <f t="shared" si="50"/>
        <v>0</v>
      </c>
      <c r="Q62" s="13">
        <f>VLOOKUP($B62,AAFTE!$C$4:$G$300,5,0)</f>
        <v>0</v>
      </c>
      <c r="R62" s="7">
        <f t="shared" si="51"/>
        <v>0</v>
      </c>
    </row>
    <row r="63" spans="1:18" ht="15" thickBot="1" x14ac:dyDescent="0.4">
      <c r="A63" s="5" t="s">
        <v>341</v>
      </c>
      <c r="B63" s="5" t="s">
        <v>844</v>
      </c>
      <c r="C63" s="28" t="str">
        <f>IFERROR(VLOOKUP($B63,'SpEd BEA Rates by Month'!$B$4:$C$380,2,0)," ")</f>
        <v xml:space="preserve"> </v>
      </c>
      <c r="D63" s="11">
        <f>F63/E63</f>
        <v>11808.969378048778</v>
      </c>
      <c r="E63" s="25">
        <f>SUM(E61:E62)</f>
        <v>5.125</v>
      </c>
      <c r="F63" s="17">
        <f>SUM(F61:F62)</f>
        <v>60520.968062499989</v>
      </c>
      <c r="G63" s="18" t="str">
        <f>IFERROR(VLOOKUP($B63,'SpEd BEA Rates by Month'!$B$4:$O$380,$G$1,0),"")</f>
        <v/>
      </c>
      <c r="H63" s="10" t="e">
        <f>J63/I63</f>
        <v>#DIV/0!</v>
      </c>
      <c r="I63" s="15">
        <f>SUM(I61:I62)</f>
        <v>0</v>
      </c>
      <c r="J63" s="18">
        <f>SUM(J61:J62)</f>
        <v>0</v>
      </c>
      <c r="K63" s="8" t="str">
        <f>IFERROR(VLOOKUP($B63,'SpEd BEA Rates by Month'!$B$4:$O$380,$K$1,0),"")</f>
        <v/>
      </c>
      <c r="L63" s="9" t="e">
        <f>N63/M63</f>
        <v>#DIV/0!</v>
      </c>
      <c r="M63" s="19">
        <f>SUM(M61:M62)</f>
        <v>0</v>
      </c>
      <c r="N63" s="9">
        <f>SUM(N61:N62)</f>
        <v>0</v>
      </c>
      <c r="O63" s="21" t="str">
        <f>IFERROR(VLOOKUP($B63,'SpEd BEA Rates by Month'!$B$4:$O$380,$O$1,0),"")</f>
        <v/>
      </c>
      <c r="P63" s="21" t="e">
        <f>R63/Q63</f>
        <v>#DIV/0!</v>
      </c>
      <c r="Q63" s="23">
        <f>SUM(Q61:Q62)</f>
        <v>0</v>
      </c>
      <c r="R63" s="21">
        <f>SUM(R61:R62)</f>
        <v>0</v>
      </c>
    </row>
    <row r="64" spans="1:18" ht="15" thickBot="1" x14ac:dyDescent="0.4">
      <c r="A64" s="5"/>
      <c r="B64" s="5" t="s">
        <v>872</v>
      </c>
      <c r="C64" s="28" t="str">
        <f>IFERROR(VLOOKUP($B64,'SpEd BEA Rates by Month'!$B$4:$C$380,2,0)," ")</f>
        <v xml:space="preserve"> </v>
      </c>
      <c r="D64" s="11">
        <f>D63/12</f>
        <v>984.08078150406482</v>
      </c>
      <c r="E64" s="14"/>
      <c r="F64" s="24"/>
      <c r="G64" s="18" t="str">
        <f>IFERROR(VLOOKUP($B64,'SpEd BEA Rates by Month'!$B$4:$O$380,$G$1,0),"")</f>
        <v/>
      </c>
      <c r="H64" s="10" t="e">
        <f>H63/12</f>
        <v>#DIV/0!</v>
      </c>
      <c r="I64" s="15"/>
      <c r="J64" s="18"/>
      <c r="K64" s="8" t="str">
        <f>IFERROR(VLOOKUP($B64,'SpEd BEA Rates by Month'!$B$4:$O$380,$K$1,0),"")</f>
        <v/>
      </c>
      <c r="L64" s="9" t="e">
        <f>L63/12</f>
        <v>#DIV/0!</v>
      </c>
      <c r="M64" s="19"/>
      <c r="N64" s="9"/>
      <c r="O64" s="21" t="str">
        <f>IFERROR(VLOOKUP($B64,'SpEd BEA Rates by Month'!$B$4:$O$380,$O$1,0),"")</f>
        <v/>
      </c>
      <c r="P64" s="21" t="e">
        <f>P63/12</f>
        <v>#DIV/0!</v>
      </c>
      <c r="Q64" s="23"/>
      <c r="R64" s="21"/>
    </row>
    <row r="65" spans="1:18" ht="15" thickBot="1" x14ac:dyDescent="0.4">
      <c r="A65" s="5"/>
      <c r="B65" s="5" t="s">
        <v>853</v>
      </c>
      <c r="C65" s="28" t="str">
        <f>IFERROR(VLOOKUP($B65,'SpEd BEA Rates by Month'!$B$4:$C$380,2,0)," ")</f>
        <v xml:space="preserve"> </v>
      </c>
      <c r="D65" s="11">
        <f>0.05*D64</f>
        <v>49.204039075203241</v>
      </c>
      <c r="E65" s="14"/>
      <c r="F65" s="24"/>
      <c r="G65" s="18" t="str">
        <f>IFERROR(VLOOKUP($B65,'SpEd BEA Rates by Month'!$B$4:$O$380,$G$1,0),"")</f>
        <v/>
      </c>
      <c r="H65" s="10" t="e">
        <f>0.05*H64</f>
        <v>#DIV/0!</v>
      </c>
      <c r="I65" s="15"/>
      <c r="J65" s="18"/>
      <c r="K65" s="8" t="str">
        <f>IFERROR(VLOOKUP($B65,'SpEd BEA Rates by Month'!$B$4:$O$380,$K$1,0),"")</f>
        <v/>
      </c>
      <c r="L65" s="9" t="e">
        <f>0.05*L64</f>
        <v>#DIV/0!</v>
      </c>
      <c r="M65" s="19"/>
      <c r="N65" s="9"/>
      <c r="O65" s="21" t="str">
        <f>IFERROR(VLOOKUP($B65,'SpEd BEA Rates by Month'!$B$4:$O$380,$O$1,0),"")</f>
        <v/>
      </c>
      <c r="P65" s="21" t="e">
        <f>0.05*P64</f>
        <v>#DIV/0!</v>
      </c>
      <c r="Q65" s="23"/>
      <c r="R65" s="21"/>
    </row>
    <row r="66" spans="1:18" ht="15" thickBot="1" x14ac:dyDescent="0.4">
      <c r="A66" s="5"/>
      <c r="B66" s="5" t="s">
        <v>377</v>
      </c>
      <c r="C66" s="28" t="str">
        <f>IFERROR(VLOOKUP($B66,'SpEd BEA Rates by Month'!$B$4:$C$380,2,0)," ")</f>
        <v xml:space="preserve"> </v>
      </c>
      <c r="D66" s="11">
        <f>D64-D65</f>
        <v>934.87674242886158</v>
      </c>
      <c r="E66" s="14"/>
      <c r="F66" s="11"/>
      <c r="G66" s="18" t="str">
        <f>IFERROR(VLOOKUP($B66,'SpEd BEA Rates by Month'!$B$4:$O$380,$G$1,0),"")</f>
        <v/>
      </c>
      <c r="H66" s="10" t="e">
        <f>H64-H65</f>
        <v>#DIV/0!</v>
      </c>
      <c r="I66" s="15"/>
      <c r="J66" s="18"/>
      <c r="K66" s="8" t="str">
        <f>IFERROR(VLOOKUP($B66,'SpEd BEA Rates by Month'!$B$4:$O$380,$K$1,0),"")</f>
        <v/>
      </c>
      <c r="L66" s="9" t="e">
        <f>L64-L65</f>
        <v>#DIV/0!</v>
      </c>
      <c r="M66" s="19"/>
      <c r="N66" s="9"/>
      <c r="O66" s="21" t="str">
        <f>IFERROR(VLOOKUP($B66,'SpEd BEA Rates by Month'!$B$4:$O$380,$O$1,0),"")</f>
        <v/>
      </c>
      <c r="P66" s="21" t="e">
        <f>P64-P65</f>
        <v>#DIV/0!</v>
      </c>
      <c r="Q66" s="23"/>
      <c r="R66" s="21"/>
    </row>
    <row r="67" spans="1:18" ht="15" thickBot="1" x14ac:dyDescent="0.4">
      <c r="A67" s="1" t="s">
        <v>45</v>
      </c>
      <c r="B67" s="1" t="s">
        <v>46</v>
      </c>
      <c r="C67" s="7">
        <f>IFERROR(VLOOKUP($B67,'SpEd BEA Rates by Month'!$B$4:$C$380,2,0)," ")</f>
        <v>10092.24</v>
      </c>
      <c r="D67" s="7">
        <f>C67*1.15</f>
        <v>11606.075999999999</v>
      </c>
      <c r="E67" s="13">
        <f>VLOOKUP($B67,AAFTE!$C$4:$D$300,2,0)</f>
        <v>19.125</v>
      </c>
      <c r="F67" s="7">
        <f>D67*E67</f>
        <v>221966.20349999997</v>
      </c>
      <c r="G67" s="7">
        <f>IFERROR(VLOOKUP($B67,'SpEd BEA Rates by Month'!$B$4:$O$380,$G$1,0),"")</f>
        <v>0</v>
      </c>
      <c r="H67" s="7">
        <f t="shared" ref="H67:H72" si="52">G67*1.15</f>
        <v>0</v>
      </c>
      <c r="I67" s="13">
        <f>VLOOKUP($B67,AAFTE!$C$4:$F$300,3,0)</f>
        <v>0</v>
      </c>
      <c r="J67" s="7">
        <f t="shared" ref="J67:J72" si="53">H67*I67</f>
        <v>0</v>
      </c>
      <c r="K67" s="7">
        <f>IFERROR(VLOOKUP($B67,'SpEd BEA Rates by Month'!$B$4:$O$380,$K$1,0),"")</f>
        <v>0</v>
      </c>
      <c r="L67" s="7">
        <f t="shared" ref="L67:L72" si="54">K67*1.15</f>
        <v>0</v>
      </c>
      <c r="M67" s="13">
        <f>VLOOKUP($B67,AAFTE!$C$4:$F$300,4,0)</f>
        <v>0</v>
      </c>
      <c r="N67" s="7">
        <f t="shared" ref="N67:N72" si="55">L67*M67</f>
        <v>0</v>
      </c>
      <c r="O67" s="7">
        <f>IFERROR(VLOOKUP($B67,'SpEd BEA Rates by Month'!$B$4:$O$380,$O$1,0),"")</f>
        <v>0</v>
      </c>
      <c r="P67" s="7">
        <f t="shared" ref="P67:P72" si="56">O67*1.15</f>
        <v>0</v>
      </c>
      <c r="Q67" s="13">
        <f>VLOOKUP($B67,AAFTE!$C$4:$G$300,5,0)</f>
        <v>0</v>
      </c>
      <c r="R67" s="7">
        <f t="shared" ref="R67:R72" si="57">P67*Q67</f>
        <v>0</v>
      </c>
    </row>
    <row r="68" spans="1:18" ht="15" thickBot="1" x14ac:dyDescent="0.4">
      <c r="A68" s="1" t="s">
        <v>45</v>
      </c>
      <c r="B68" s="1" t="s">
        <v>47</v>
      </c>
      <c r="C68" s="7">
        <f>IFERROR(VLOOKUP($B68,'SpEd BEA Rates by Month'!$B$4:$C$380,2,0)," ")</f>
        <v>9946.1</v>
      </c>
      <c r="D68" s="7">
        <f t="shared" ref="D68:D72" si="58">C68*1.15</f>
        <v>11438.014999999999</v>
      </c>
      <c r="E68" s="13">
        <f>VLOOKUP($B68,AAFTE!$C$4:$D$300,2,0)</f>
        <v>9.625</v>
      </c>
      <c r="F68" s="7">
        <f t="shared" ref="F68:F72" si="59">D68*E68</f>
        <v>110090.89437499999</v>
      </c>
      <c r="G68" s="7">
        <f>IFERROR(VLOOKUP($B68,'SpEd BEA Rates by Month'!$B$4:$O$380,$G$1,0),"")</f>
        <v>0</v>
      </c>
      <c r="H68" s="7">
        <f t="shared" si="52"/>
        <v>0</v>
      </c>
      <c r="I68" s="13">
        <f>VLOOKUP($B68,AAFTE!$C$4:$F$300,3,0)</f>
        <v>0</v>
      </c>
      <c r="J68" s="7">
        <f t="shared" si="53"/>
        <v>0</v>
      </c>
      <c r="K68" s="7">
        <f>IFERROR(VLOOKUP($B68,'SpEd BEA Rates by Month'!$B$4:$O$380,$K$1,0),"")</f>
        <v>0</v>
      </c>
      <c r="L68" s="7">
        <f t="shared" si="54"/>
        <v>0</v>
      </c>
      <c r="M68" s="13">
        <f>VLOOKUP($B68,AAFTE!$C$4:$F$300,4,0)</f>
        <v>0</v>
      </c>
      <c r="N68" s="7">
        <f t="shared" si="55"/>
        <v>0</v>
      </c>
      <c r="O68" s="7">
        <f>IFERROR(VLOOKUP($B68,'SpEd BEA Rates by Month'!$B$4:$O$380,$O$1,0),"")</f>
        <v>0</v>
      </c>
      <c r="P68" s="7">
        <f t="shared" si="56"/>
        <v>0</v>
      </c>
      <c r="Q68" s="13">
        <f>VLOOKUP($B68,AAFTE!$C$4:$G$300,5,0)</f>
        <v>0</v>
      </c>
      <c r="R68" s="7">
        <f t="shared" si="57"/>
        <v>0</v>
      </c>
    </row>
    <row r="69" spans="1:18" ht="15" thickBot="1" x14ac:dyDescent="0.4">
      <c r="A69" s="1" t="s">
        <v>45</v>
      </c>
      <c r="B69" s="1" t="s">
        <v>48</v>
      </c>
      <c r="C69" s="7">
        <f>IFERROR(VLOOKUP($B69,'SpEd BEA Rates by Month'!$B$4:$C$380,2,0)," ")</f>
        <v>10084.52</v>
      </c>
      <c r="D69" s="7">
        <f t="shared" si="58"/>
        <v>11597.198</v>
      </c>
      <c r="E69" s="13">
        <f>VLOOKUP($B69,AAFTE!$C$4:$D$300,2,0)</f>
        <v>71</v>
      </c>
      <c r="F69" s="7">
        <f t="shared" si="59"/>
        <v>823401.05800000008</v>
      </c>
      <c r="G69" s="7">
        <f>IFERROR(VLOOKUP($B69,'SpEd BEA Rates by Month'!$B$4:$O$380,$G$1,0),"")</f>
        <v>0</v>
      </c>
      <c r="H69" s="7">
        <f t="shared" si="52"/>
        <v>0</v>
      </c>
      <c r="I69" s="13">
        <f>VLOOKUP($B69,AAFTE!$C$4:$F$300,3,0)</f>
        <v>0</v>
      </c>
      <c r="J69" s="7">
        <f t="shared" si="53"/>
        <v>0</v>
      </c>
      <c r="K69" s="7">
        <f>IFERROR(VLOOKUP($B69,'SpEd BEA Rates by Month'!$B$4:$O$380,$K$1,0),"")</f>
        <v>0</v>
      </c>
      <c r="L69" s="7">
        <f t="shared" si="54"/>
        <v>0</v>
      </c>
      <c r="M69" s="13">
        <f>VLOOKUP($B69,AAFTE!$C$4:$F$300,4,0)</f>
        <v>0</v>
      </c>
      <c r="N69" s="7">
        <f t="shared" si="55"/>
        <v>0</v>
      </c>
      <c r="O69" s="7">
        <f>IFERROR(VLOOKUP($B69,'SpEd BEA Rates by Month'!$B$4:$O$380,$O$1,0),"")</f>
        <v>0</v>
      </c>
      <c r="P69" s="7">
        <f t="shared" si="56"/>
        <v>0</v>
      </c>
      <c r="Q69" s="13">
        <f>VLOOKUP($B69,AAFTE!$C$4:$G$300,5,0)</f>
        <v>0</v>
      </c>
      <c r="R69" s="7">
        <f t="shared" si="57"/>
        <v>0</v>
      </c>
    </row>
    <row r="70" spans="1:18" ht="15" thickBot="1" x14ac:dyDescent="0.4">
      <c r="A70" s="1" t="s">
        <v>45</v>
      </c>
      <c r="B70" s="1" t="s">
        <v>49</v>
      </c>
      <c r="C70" s="7">
        <f>IFERROR(VLOOKUP($B70,'SpEd BEA Rates by Month'!$B$4:$C$380,2,0)," ")</f>
        <v>10094.299999999999</v>
      </c>
      <c r="D70" s="7">
        <f t="shared" si="58"/>
        <v>11608.444999999998</v>
      </c>
      <c r="E70" s="13">
        <f>VLOOKUP($B70,AAFTE!$C$4:$D$300,2,0)</f>
        <v>104.625</v>
      </c>
      <c r="F70" s="7">
        <f t="shared" si="59"/>
        <v>1214533.5581249997</v>
      </c>
      <c r="G70" s="7">
        <f>IFERROR(VLOOKUP($B70,'SpEd BEA Rates by Month'!$B$4:$O$380,$G$1,0),"")</f>
        <v>0</v>
      </c>
      <c r="H70" s="7">
        <f t="shared" si="52"/>
        <v>0</v>
      </c>
      <c r="I70" s="13">
        <f>VLOOKUP($B70,AAFTE!$C$4:$F$300,3,0)</f>
        <v>0</v>
      </c>
      <c r="J70" s="7">
        <f t="shared" si="53"/>
        <v>0</v>
      </c>
      <c r="K70" s="7">
        <f>IFERROR(VLOOKUP($B70,'SpEd BEA Rates by Month'!$B$4:$O$380,$K$1,0),"")</f>
        <v>0</v>
      </c>
      <c r="L70" s="7">
        <f t="shared" si="54"/>
        <v>0</v>
      </c>
      <c r="M70" s="13">
        <f>VLOOKUP($B70,AAFTE!$C$4:$F$300,4,0)</f>
        <v>0</v>
      </c>
      <c r="N70" s="7">
        <f t="shared" si="55"/>
        <v>0</v>
      </c>
      <c r="O70" s="7">
        <f>IFERROR(VLOOKUP($B70,'SpEd BEA Rates by Month'!$B$4:$O$380,$O$1,0),"")</f>
        <v>0</v>
      </c>
      <c r="P70" s="7">
        <f t="shared" si="56"/>
        <v>0</v>
      </c>
      <c r="Q70" s="13">
        <f>VLOOKUP($B70,AAFTE!$C$4:$G$300,5,0)</f>
        <v>0</v>
      </c>
      <c r="R70" s="7">
        <f t="shared" si="57"/>
        <v>0</v>
      </c>
    </row>
    <row r="71" spans="1:18" ht="15" thickBot="1" x14ac:dyDescent="0.4">
      <c r="A71" s="1" t="s">
        <v>45</v>
      </c>
      <c r="B71" s="1" t="s">
        <v>50</v>
      </c>
      <c r="C71" s="7">
        <f>IFERROR(VLOOKUP($B71,'SpEd BEA Rates by Month'!$B$4:$C$380,2,0)," ")</f>
        <v>9940.9599999999991</v>
      </c>
      <c r="D71" s="7">
        <f t="shared" si="58"/>
        <v>11432.103999999998</v>
      </c>
      <c r="E71" s="13">
        <f>VLOOKUP($B71,AAFTE!$C$4:$D$300,2,0)</f>
        <v>5.25</v>
      </c>
      <c r="F71" s="7">
        <f t="shared" si="59"/>
        <v>60018.545999999988</v>
      </c>
      <c r="G71" s="7">
        <f>IFERROR(VLOOKUP($B71,'SpEd BEA Rates by Month'!$B$4:$O$380,$G$1,0),"")</f>
        <v>0</v>
      </c>
      <c r="H71" s="7">
        <f t="shared" si="52"/>
        <v>0</v>
      </c>
      <c r="I71" s="13">
        <f>VLOOKUP($B71,AAFTE!$C$4:$F$300,3,0)</f>
        <v>0</v>
      </c>
      <c r="J71" s="7">
        <f t="shared" si="53"/>
        <v>0</v>
      </c>
      <c r="K71" s="7">
        <f>IFERROR(VLOOKUP($B71,'SpEd BEA Rates by Month'!$B$4:$O$380,$K$1,0),"")</f>
        <v>0</v>
      </c>
      <c r="L71" s="7">
        <f t="shared" si="54"/>
        <v>0</v>
      </c>
      <c r="M71" s="13">
        <f>VLOOKUP($B71,AAFTE!$C$4:$F$300,4,0)</f>
        <v>0</v>
      </c>
      <c r="N71" s="7">
        <f t="shared" si="55"/>
        <v>0</v>
      </c>
      <c r="O71" s="7">
        <f>IFERROR(VLOOKUP($B71,'SpEd BEA Rates by Month'!$B$4:$O$380,$O$1,0),"")</f>
        <v>0</v>
      </c>
      <c r="P71" s="7">
        <f t="shared" si="56"/>
        <v>0</v>
      </c>
      <c r="Q71" s="13">
        <f>VLOOKUP($B71,AAFTE!$C$4:$G$300,5,0)</f>
        <v>0</v>
      </c>
      <c r="R71" s="7">
        <f t="shared" si="57"/>
        <v>0</v>
      </c>
    </row>
    <row r="72" spans="1:18" ht="15" thickBot="1" x14ac:dyDescent="0.4">
      <c r="A72" s="1" t="s">
        <v>45</v>
      </c>
      <c r="B72" s="1" t="s">
        <v>51</v>
      </c>
      <c r="C72" s="7">
        <f>IFERROR(VLOOKUP($B72,'SpEd BEA Rates by Month'!$B$4:$C$380,2,0)," ")</f>
        <v>10048.82</v>
      </c>
      <c r="D72" s="7">
        <f t="shared" si="58"/>
        <v>11556.142999999998</v>
      </c>
      <c r="E72" s="13">
        <f>VLOOKUP($B72,AAFTE!$C$4:$D$300,2,0)</f>
        <v>17.25</v>
      </c>
      <c r="F72" s="7">
        <f t="shared" si="59"/>
        <v>199343.46674999996</v>
      </c>
      <c r="G72" s="7">
        <f>IFERROR(VLOOKUP($B72,'SpEd BEA Rates by Month'!$B$4:$O$380,$G$1,0),"")</f>
        <v>0</v>
      </c>
      <c r="H72" s="7">
        <f t="shared" si="52"/>
        <v>0</v>
      </c>
      <c r="I72" s="13">
        <f>VLOOKUP($B72,AAFTE!$C$4:$F$300,3,0)</f>
        <v>0</v>
      </c>
      <c r="J72" s="7">
        <f t="shared" si="53"/>
        <v>0</v>
      </c>
      <c r="K72" s="7">
        <f>IFERROR(VLOOKUP($B72,'SpEd BEA Rates by Month'!$B$4:$O$380,$K$1,0),"")</f>
        <v>0</v>
      </c>
      <c r="L72" s="7">
        <f t="shared" si="54"/>
        <v>0</v>
      </c>
      <c r="M72" s="13">
        <f>VLOOKUP($B72,AAFTE!$C$4:$F$300,4,0)</f>
        <v>0</v>
      </c>
      <c r="N72" s="7">
        <f t="shared" si="55"/>
        <v>0</v>
      </c>
      <c r="O72" s="7">
        <f>IFERROR(VLOOKUP($B72,'SpEd BEA Rates by Month'!$B$4:$O$380,$O$1,0),"")</f>
        <v>0</v>
      </c>
      <c r="P72" s="7">
        <f t="shared" si="56"/>
        <v>0</v>
      </c>
      <c r="Q72" s="13">
        <f>VLOOKUP($B72,AAFTE!$C$4:$G$300,5,0)</f>
        <v>0</v>
      </c>
      <c r="R72" s="7">
        <f t="shared" si="57"/>
        <v>0</v>
      </c>
    </row>
    <row r="73" spans="1:18" ht="15" thickBot="1" x14ac:dyDescent="0.4">
      <c r="A73" s="5" t="s">
        <v>342</v>
      </c>
      <c r="B73" s="5" t="s">
        <v>844</v>
      </c>
      <c r="C73" s="28" t="str">
        <f>IFERROR(VLOOKUP($B73,'SpEd BEA Rates by Month'!$B$4:$C$380,2,0)," ")</f>
        <v xml:space="preserve"> </v>
      </c>
      <c r="D73" s="11">
        <f>F73/E73</f>
        <v>11589.437914049586</v>
      </c>
      <c r="E73" s="25">
        <f>SUM(E67:E72)</f>
        <v>226.875</v>
      </c>
      <c r="F73" s="17">
        <f>SUM(F67:F72)</f>
        <v>2629353.7267499999</v>
      </c>
      <c r="G73" s="18" t="str">
        <f>IFERROR(VLOOKUP($B73,'SpEd BEA Rates by Month'!$B$4:$O$380,$G$1,0),"")</f>
        <v/>
      </c>
      <c r="H73" s="10" t="e">
        <f>J73/I73</f>
        <v>#DIV/0!</v>
      </c>
      <c r="I73" s="15">
        <f>SUM(I67:I72)</f>
        <v>0</v>
      </c>
      <c r="J73" s="18">
        <f>SUM(J67:J72)</f>
        <v>0</v>
      </c>
      <c r="K73" s="8" t="str">
        <f>IFERROR(VLOOKUP($B73,'SpEd BEA Rates by Month'!$B$4:$O$380,$K$1,0),"")</f>
        <v/>
      </c>
      <c r="L73" s="9" t="e">
        <f>N73/M73</f>
        <v>#DIV/0!</v>
      </c>
      <c r="M73" s="19">
        <f>SUM(M67:M72)</f>
        <v>0</v>
      </c>
      <c r="N73" s="9">
        <f>SUM(N67:N72)</f>
        <v>0</v>
      </c>
      <c r="O73" s="21" t="str">
        <f>IFERROR(VLOOKUP($B73,'SpEd BEA Rates by Month'!$B$4:$O$380,$O$1,0),"")</f>
        <v/>
      </c>
      <c r="P73" s="21" t="e">
        <f>R73/Q73</f>
        <v>#DIV/0!</v>
      </c>
      <c r="Q73" s="23">
        <f>SUM(Q67:Q72)</f>
        <v>0</v>
      </c>
      <c r="R73" s="21">
        <f>SUM(R67:R72)</f>
        <v>0</v>
      </c>
    </row>
    <row r="74" spans="1:18" ht="15" thickBot="1" x14ac:dyDescent="0.4">
      <c r="A74" s="5"/>
      <c r="B74" s="5" t="s">
        <v>872</v>
      </c>
      <c r="C74" s="28" t="str">
        <f>IFERROR(VLOOKUP($B74,'SpEd BEA Rates by Month'!$B$4:$C$380,2,0)," ")</f>
        <v xml:space="preserve"> </v>
      </c>
      <c r="D74" s="11">
        <f>D73/12</f>
        <v>965.78649283746552</v>
      </c>
      <c r="E74" s="14"/>
      <c r="F74" s="24"/>
      <c r="G74" s="18" t="str">
        <f>IFERROR(VLOOKUP($B74,'SpEd BEA Rates by Month'!$B$4:$O$380,$G$1,0),"")</f>
        <v/>
      </c>
      <c r="H74" s="10" t="e">
        <f>H73/12</f>
        <v>#DIV/0!</v>
      </c>
      <c r="I74" s="15"/>
      <c r="J74" s="18"/>
      <c r="K74" s="8" t="str">
        <f>IFERROR(VLOOKUP($B74,'SpEd BEA Rates by Month'!$B$4:$O$380,$K$1,0),"")</f>
        <v/>
      </c>
      <c r="L74" s="9" t="e">
        <f>L73/12</f>
        <v>#DIV/0!</v>
      </c>
      <c r="M74" s="19"/>
      <c r="N74" s="9"/>
      <c r="O74" s="21" t="str">
        <f>IFERROR(VLOOKUP($B74,'SpEd BEA Rates by Month'!$B$4:$O$380,$O$1,0),"")</f>
        <v/>
      </c>
      <c r="P74" s="21" t="e">
        <f>P73/12</f>
        <v>#DIV/0!</v>
      </c>
      <c r="Q74" s="23"/>
      <c r="R74" s="21"/>
    </row>
    <row r="75" spans="1:18" ht="15" thickBot="1" x14ac:dyDescent="0.4">
      <c r="A75" s="5"/>
      <c r="B75" s="5" t="s">
        <v>853</v>
      </c>
      <c r="C75" s="28" t="str">
        <f>IFERROR(VLOOKUP($B75,'SpEd BEA Rates by Month'!$B$4:$C$380,2,0)," ")</f>
        <v xml:space="preserve"> </v>
      </c>
      <c r="D75" s="11">
        <f>0.05*D74</f>
        <v>48.289324641873279</v>
      </c>
      <c r="E75" s="14"/>
      <c r="F75" s="24"/>
      <c r="G75" s="18" t="str">
        <f>IFERROR(VLOOKUP($B75,'SpEd BEA Rates by Month'!$B$4:$O$380,$G$1,0),"")</f>
        <v/>
      </c>
      <c r="H75" s="10" t="e">
        <f>0.05*H74</f>
        <v>#DIV/0!</v>
      </c>
      <c r="I75" s="15"/>
      <c r="J75" s="18"/>
      <c r="K75" s="8" t="str">
        <f>IFERROR(VLOOKUP($B75,'SpEd BEA Rates by Month'!$B$4:$O$380,$K$1,0),"")</f>
        <v/>
      </c>
      <c r="L75" s="9" t="e">
        <f>0.05*L74</f>
        <v>#DIV/0!</v>
      </c>
      <c r="M75" s="19"/>
      <c r="N75" s="9"/>
      <c r="O75" s="21" t="str">
        <f>IFERROR(VLOOKUP($B75,'SpEd BEA Rates by Month'!$B$4:$O$380,$O$1,0),"")</f>
        <v/>
      </c>
      <c r="P75" s="21" t="e">
        <f>0.05*P74</f>
        <v>#DIV/0!</v>
      </c>
      <c r="Q75" s="23"/>
      <c r="R75" s="21"/>
    </row>
    <row r="76" spans="1:18" ht="15" thickBot="1" x14ac:dyDescent="0.4">
      <c r="A76" s="5"/>
      <c r="B76" s="5" t="s">
        <v>377</v>
      </c>
      <c r="C76" s="28" t="str">
        <f>IFERROR(VLOOKUP($B76,'SpEd BEA Rates by Month'!$B$4:$C$380,2,0)," ")</f>
        <v xml:space="preserve"> </v>
      </c>
      <c r="D76" s="11">
        <f>D74-D75</f>
        <v>917.49716819559228</v>
      </c>
      <c r="E76" s="14"/>
      <c r="F76" s="11"/>
      <c r="G76" s="18" t="str">
        <f>IFERROR(VLOOKUP($B76,'SpEd BEA Rates by Month'!$B$4:$O$380,$G$1,0),"")</f>
        <v/>
      </c>
      <c r="H76" s="10" t="e">
        <f>H74-H75</f>
        <v>#DIV/0!</v>
      </c>
      <c r="I76" s="15"/>
      <c r="J76" s="18"/>
      <c r="K76" s="8" t="str">
        <f>IFERROR(VLOOKUP($B76,'SpEd BEA Rates by Month'!$B$4:$O$380,$K$1,0),"")</f>
        <v/>
      </c>
      <c r="L76" s="9" t="e">
        <f>L74-L75</f>
        <v>#DIV/0!</v>
      </c>
      <c r="M76" s="19"/>
      <c r="N76" s="9"/>
      <c r="O76" s="21" t="str">
        <f>IFERROR(VLOOKUP($B76,'SpEd BEA Rates by Month'!$B$4:$O$380,$O$1,0),"")</f>
        <v/>
      </c>
      <c r="P76" s="21" t="e">
        <f>P74-P75</f>
        <v>#DIV/0!</v>
      </c>
      <c r="Q76" s="23"/>
      <c r="R76" s="21"/>
    </row>
    <row r="77" spans="1:18" ht="15" thickBot="1" x14ac:dyDescent="0.4">
      <c r="A77" s="1" t="s">
        <v>52</v>
      </c>
      <c r="B77" s="1" t="s">
        <v>53</v>
      </c>
      <c r="C77" s="7">
        <f>IFERROR(VLOOKUP($B77,'SpEd BEA Rates by Month'!$B$4:$C$380,2,0)," ")</f>
        <v>10098.76</v>
      </c>
      <c r="D77" s="7">
        <f>C77*1.15</f>
        <v>11613.573999999999</v>
      </c>
      <c r="E77" s="13">
        <f>VLOOKUP($B77,AAFTE!$C$4:$D$300,2,0)</f>
        <v>2.5</v>
      </c>
      <c r="F77" s="7">
        <f>D77*E77</f>
        <v>29033.934999999998</v>
      </c>
      <c r="G77" s="7">
        <f>IFERROR(VLOOKUP($B77,'SpEd BEA Rates by Month'!$B$4:$O$380,$G$1,0),"")</f>
        <v>0</v>
      </c>
      <c r="H77" s="7">
        <f t="shared" ref="H77:H82" si="60">G77*1.15</f>
        <v>0</v>
      </c>
      <c r="I77" s="13">
        <f>VLOOKUP($B77,AAFTE!$C$4:$F$300,3,0)</f>
        <v>0</v>
      </c>
      <c r="J77" s="7">
        <f t="shared" ref="J77:J82" si="61">H77*I77</f>
        <v>0</v>
      </c>
      <c r="K77" s="7">
        <f>IFERROR(VLOOKUP($B77,'SpEd BEA Rates by Month'!$B$4:$O$380,$K$1,0),"")</f>
        <v>0</v>
      </c>
      <c r="L77" s="7">
        <f t="shared" ref="L77:L82" si="62">K77*1.15</f>
        <v>0</v>
      </c>
      <c r="M77" s="13">
        <f>VLOOKUP($B77,AAFTE!$C$4:$F$300,4,0)</f>
        <v>0</v>
      </c>
      <c r="N77" s="7">
        <f t="shared" ref="N77:N82" si="63">L77*M77</f>
        <v>0</v>
      </c>
      <c r="O77" s="7">
        <f>IFERROR(VLOOKUP($B77,'SpEd BEA Rates by Month'!$B$4:$O$380,$O$1,0),"")</f>
        <v>0</v>
      </c>
      <c r="P77" s="7">
        <f t="shared" ref="P77:P82" si="64">O77*1.15</f>
        <v>0</v>
      </c>
      <c r="Q77" s="13">
        <f>VLOOKUP($B77,AAFTE!$C$4:$G$300,5,0)</f>
        <v>0</v>
      </c>
      <c r="R77" s="7">
        <f t="shared" ref="R77:R82" si="65">P77*Q77</f>
        <v>0</v>
      </c>
    </row>
    <row r="78" spans="1:18" ht="15" thickBot="1" x14ac:dyDescent="0.4">
      <c r="A78" s="1" t="s">
        <v>52</v>
      </c>
      <c r="B78" s="1" t="s">
        <v>54</v>
      </c>
      <c r="C78" s="7">
        <f>IFERROR(VLOOKUP($B78,'SpEd BEA Rates by Month'!$B$4:$C$380,2,0)," ")</f>
        <v>10031.790000000001</v>
      </c>
      <c r="D78" s="7">
        <f t="shared" ref="D78:D82" si="66">C78*1.15</f>
        <v>11536.558500000001</v>
      </c>
      <c r="E78" s="13">
        <f>VLOOKUP($B78,AAFTE!$C$4:$D$300,2,0)</f>
        <v>57.875</v>
      </c>
      <c r="F78" s="7">
        <f t="shared" ref="F78:F82" si="67">D78*E78</f>
        <v>667678.32318750001</v>
      </c>
      <c r="G78" s="7">
        <f>IFERROR(VLOOKUP($B78,'SpEd BEA Rates by Month'!$B$4:$O$380,$G$1,0),"")</f>
        <v>0</v>
      </c>
      <c r="H78" s="7">
        <f t="shared" si="60"/>
        <v>0</v>
      </c>
      <c r="I78" s="13">
        <f>VLOOKUP($B78,AAFTE!$C$4:$F$300,3,0)</f>
        <v>0</v>
      </c>
      <c r="J78" s="7">
        <f t="shared" si="61"/>
        <v>0</v>
      </c>
      <c r="K78" s="7">
        <f>IFERROR(VLOOKUP($B78,'SpEd BEA Rates by Month'!$B$4:$O$380,$K$1,0),"")</f>
        <v>0</v>
      </c>
      <c r="L78" s="7">
        <f t="shared" si="62"/>
        <v>0</v>
      </c>
      <c r="M78" s="13">
        <f>VLOOKUP($B78,AAFTE!$C$4:$F$300,4,0)</f>
        <v>0</v>
      </c>
      <c r="N78" s="7">
        <f t="shared" si="63"/>
        <v>0</v>
      </c>
      <c r="O78" s="7">
        <f>IFERROR(VLOOKUP($B78,'SpEd BEA Rates by Month'!$B$4:$O$380,$O$1,0),"")</f>
        <v>0</v>
      </c>
      <c r="P78" s="7">
        <f t="shared" si="64"/>
        <v>0</v>
      </c>
      <c r="Q78" s="13">
        <f>VLOOKUP($B78,AAFTE!$C$4:$G$300,5,0)</f>
        <v>0</v>
      </c>
      <c r="R78" s="7">
        <f t="shared" si="65"/>
        <v>0</v>
      </c>
    </row>
    <row r="79" spans="1:18" ht="15" thickBot="1" x14ac:dyDescent="0.4">
      <c r="A79" s="1" t="s">
        <v>52</v>
      </c>
      <c r="B79" s="1" t="s">
        <v>55</v>
      </c>
      <c r="C79" s="7">
        <f>IFERROR(VLOOKUP($B79,'SpEd BEA Rates by Month'!$B$4:$C$380,2,0)," ")</f>
        <v>10091.02</v>
      </c>
      <c r="D79" s="7">
        <f t="shared" si="66"/>
        <v>11604.672999999999</v>
      </c>
      <c r="E79" s="13">
        <f>VLOOKUP($B79,AAFTE!$C$4:$D$300,2,0)</f>
        <v>0.5</v>
      </c>
      <c r="F79" s="7">
        <f t="shared" si="67"/>
        <v>5802.3364999999994</v>
      </c>
      <c r="G79" s="7">
        <f>IFERROR(VLOOKUP($B79,'SpEd BEA Rates by Month'!$B$4:$O$380,$G$1,0),"")</f>
        <v>0</v>
      </c>
      <c r="H79" s="7">
        <f t="shared" si="60"/>
        <v>0</v>
      </c>
      <c r="I79" s="13">
        <f>VLOOKUP($B79,AAFTE!$C$4:$F$300,3,0)</f>
        <v>0</v>
      </c>
      <c r="J79" s="7">
        <f t="shared" si="61"/>
        <v>0</v>
      </c>
      <c r="K79" s="7">
        <f>IFERROR(VLOOKUP($B79,'SpEd BEA Rates by Month'!$B$4:$O$380,$K$1,0),"")</f>
        <v>0</v>
      </c>
      <c r="L79" s="7">
        <f t="shared" si="62"/>
        <v>0</v>
      </c>
      <c r="M79" s="13">
        <f>VLOOKUP($B79,AAFTE!$C$4:$F$300,4,0)</f>
        <v>0</v>
      </c>
      <c r="N79" s="7">
        <f t="shared" si="63"/>
        <v>0</v>
      </c>
      <c r="O79" s="7">
        <f>IFERROR(VLOOKUP($B79,'SpEd BEA Rates by Month'!$B$4:$O$380,$O$1,0),"")</f>
        <v>0</v>
      </c>
      <c r="P79" s="7">
        <f t="shared" si="64"/>
        <v>0</v>
      </c>
      <c r="Q79" s="13">
        <f>VLOOKUP($B79,AAFTE!$C$4:$G$300,5,0)</f>
        <v>0</v>
      </c>
      <c r="R79" s="7">
        <f t="shared" si="65"/>
        <v>0</v>
      </c>
    </row>
    <row r="80" spans="1:18" ht="15" thickBot="1" x14ac:dyDescent="0.4">
      <c r="A80" s="1" t="s">
        <v>52</v>
      </c>
      <c r="B80" s="1" t="s">
        <v>56</v>
      </c>
      <c r="C80" s="7">
        <f>IFERROR(VLOOKUP($B80,'SpEd BEA Rates by Month'!$B$4:$C$380,2,0)," ")</f>
        <v>10591.04</v>
      </c>
      <c r="D80" s="7">
        <f t="shared" si="66"/>
        <v>12179.696</v>
      </c>
      <c r="E80" s="13">
        <f>VLOOKUP($B80,AAFTE!$C$4:$D$300,2,0)</f>
        <v>1.25</v>
      </c>
      <c r="F80" s="7">
        <f t="shared" si="67"/>
        <v>15224.619999999999</v>
      </c>
      <c r="G80" s="7">
        <f>IFERROR(VLOOKUP($B80,'SpEd BEA Rates by Month'!$B$4:$O$380,$G$1,0),"")</f>
        <v>0</v>
      </c>
      <c r="H80" s="7">
        <f t="shared" si="60"/>
        <v>0</v>
      </c>
      <c r="I80" s="13">
        <f>VLOOKUP($B80,AAFTE!$C$4:$F$300,3,0)</f>
        <v>0</v>
      </c>
      <c r="J80" s="7">
        <f t="shared" si="61"/>
        <v>0</v>
      </c>
      <c r="K80" s="7">
        <f>IFERROR(VLOOKUP($B80,'SpEd BEA Rates by Month'!$B$4:$O$380,$K$1,0),"")</f>
        <v>0</v>
      </c>
      <c r="L80" s="7">
        <f t="shared" si="62"/>
        <v>0</v>
      </c>
      <c r="M80" s="13">
        <f>VLOOKUP($B80,AAFTE!$C$4:$F$300,4,0)</f>
        <v>0</v>
      </c>
      <c r="N80" s="7">
        <f t="shared" si="63"/>
        <v>0</v>
      </c>
      <c r="O80" s="7">
        <f>IFERROR(VLOOKUP($B80,'SpEd BEA Rates by Month'!$B$4:$O$380,$O$1,0),"")</f>
        <v>0</v>
      </c>
      <c r="P80" s="7">
        <f t="shared" si="64"/>
        <v>0</v>
      </c>
      <c r="Q80" s="13">
        <f>VLOOKUP($B80,AAFTE!$C$4:$G$300,5,0)</f>
        <v>0</v>
      </c>
      <c r="R80" s="7">
        <f t="shared" si="65"/>
        <v>0</v>
      </c>
    </row>
    <row r="81" spans="1:18" ht="15" thickBot="1" x14ac:dyDescent="0.4">
      <c r="A81" s="1" t="s">
        <v>52</v>
      </c>
      <c r="B81" s="1" t="s">
        <v>57</v>
      </c>
      <c r="C81" s="7">
        <f>IFERROR(VLOOKUP($B81,'SpEd BEA Rates by Month'!$B$4:$C$380,2,0)," ")</f>
        <v>10616.37</v>
      </c>
      <c r="D81" s="7">
        <f t="shared" si="66"/>
        <v>12208.825500000001</v>
      </c>
      <c r="E81" s="13">
        <f>VLOOKUP($B81,AAFTE!$C$4:$D$300,2,0)</f>
        <v>0</v>
      </c>
      <c r="F81" s="7">
        <f t="shared" si="67"/>
        <v>0</v>
      </c>
      <c r="G81" s="7">
        <f>IFERROR(VLOOKUP($B81,'SpEd BEA Rates by Month'!$B$4:$O$380,$G$1,0),"")</f>
        <v>0</v>
      </c>
      <c r="H81" s="7">
        <f t="shared" si="60"/>
        <v>0</v>
      </c>
      <c r="I81" s="13">
        <f>VLOOKUP($B81,AAFTE!$C$4:$F$300,3,0)</f>
        <v>0</v>
      </c>
      <c r="J81" s="7">
        <f t="shared" si="61"/>
        <v>0</v>
      </c>
      <c r="K81" s="7">
        <f>IFERROR(VLOOKUP($B81,'SpEd BEA Rates by Month'!$B$4:$O$380,$K$1,0),"")</f>
        <v>0</v>
      </c>
      <c r="L81" s="7">
        <f t="shared" si="62"/>
        <v>0</v>
      </c>
      <c r="M81" s="13">
        <f>VLOOKUP($B81,AAFTE!$C$4:$F$300,4,0)</f>
        <v>0</v>
      </c>
      <c r="N81" s="7">
        <f t="shared" si="63"/>
        <v>0</v>
      </c>
      <c r="O81" s="7">
        <f>IFERROR(VLOOKUP($B81,'SpEd BEA Rates by Month'!$B$4:$O$380,$O$1,0),"")</f>
        <v>0</v>
      </c>
      <c r="P81" s="7">
        <f t="shared" si="64"/>
        <v>0</v>
      </c>
      <c r="Q81" s="13">
        <f>VLOOKUP($B81,AAFTE!$C$4:$G$300,5,0)</f>
        <v>0</v>
      </c>
      <c r="R81" s="7">
        <f t="shared" si="65"/>
        <v>0</v>
      </c>
    </row>
    <row r="82" spans="1:18" ht="15" thickBot="1" x14ac:dyDescent="0.4">
      <c r="A82" s="1" t="s">
        <v>52</v>
      </c>
      <c r="B82" s="1" t="s">
        <v>58</v>
      </c>
      <c r="C82" s="7">
        <f>IFERROR(VLOOKUP($B82,'SpEd BEA Rates by Month'!$B$4:$C$380,2,0)," ")</f>
        <v>10290.91</v>
      </c>
      <c r="D82" s="7">
        <f t="shared" si="66"/>
        <v>11834.546499999999</v>
      </c>
      <c r="E82" s="13">
        <f>VLOOKUP($B82,AAFTE!$C$4:$D$300,2,0)</f>
        <v>0.625</v>
      </c>
      <c r="F82" s="7">
        <f t="shared" si="67"/>
        <v>7396.5915624999989</v>
      </c>
      <c r="G82" s="7">
        <f>IFERROR(VLOOKUP($B82,'SpEd BEA Rates by Month'!$B$4:$O$380,$G$1,0),"")</f>
        <v>0</v>
      </c>
      <c r="H82" s="7">
        <f t="shared" si="60"/>
        <v>0</v>
      </c>
      <c r="I82" s="13">
        <f>VLOOKUP($B82,AAFTE!$C$4:$F$300,3,0)</f>
        <v>0</v>
      </c>
      <c r="J82" s="7">
        <f t="shared" si="61"/>
        <v>0</v>
      </c>
      <c r="K82" s="7">
        <f>IFERROR(VLOOKUP($B82,'SpEd BEA Rates by Month'!$B$4:$O$380,$K$1,0),"")</f>
        <v>0</v>
      </c>
      <c r="L82" s="7">
        <f t="shared" si="62"/>
        <v>0</v>
      </c>
      <c r="M82" s="13">
        <f>VLOOKUP($B82,AAFTE!$C$4:$F$300,4,0)</f>
        <v>0</v>
      </c>
      <c r="N82" s="7">
        <f t="shared" si="63"/>
        <v>0</v>
      </c>
      <c r="O82" s="7">
        <f>IFERROR(VLOOKUP($B82,'SpEd BEA Rates by Month'!$B$4:$O$380,$O$1,0),"")</f>
        <v>0</v>
      </c>
      <c r="P82" s="7">
        <f t="shared" si="64"/>
        <v>0</v>
      </c>
      <c r="Q82" s="13">
        <f>VLOOKUP($B82,AAFTE!$C$4:$G$300,5,0)</f>
        <v>0</v>
      </c>
      <c r="R82" s="7">
        <f t="shared" si="65"/>
        <v>0</v>
      </c>
    </row>
    <row r="83" spans="1:18" ht="15" thickBot="1" x14ac:dyDescent="0.4">
      <c r="A83" s="5" t="s">
        <v>343</v>
      </c>
      <c r="B83" s="5" t="s">
        <v>844</v>
      </c>
      <c r="C83" s="28" t="str">
        <f>IFERROR(VLOOKUP($B83,'SpEd BEA Rates by Month'!$B$4:$C$380,2,0)," ")</f>
        <v xml:space="preserve"> </v>
      </c>
      <c r="D83" s="11">
        <f>F83/E83</f>
        <v>11555.949103585657</v>
      </c>
      <c r="E83" s="25">
        <f>SUM(E77:E82)</f>
        <v>62.75</v>
      </c>
      <c r="F83" s="17">
        <f>SUM(F77:F82)</f>
        <v>725135.80625000002</v>
      </c>
      <c r="G83" s="18" t="str">
        <f>IFERROR(VLOOKUP($B83,'SpEd BEA Rates by Month'!$B$4:$O$380,$G$1,0),"")</f>
        <v/>
      </c>
      <c r="H83" s="10" t="e">
        <f>J83/I83</f>
        <v>#DIV/0!</v>
      </c>
      <c r="I83" s="15">
        <f>SUM(I77:I82)</f>
        <v>0</v>
      </c>
      <c r="J83" s="18">
        <f>SUM(J77:J82)</f>
        <v>0</v>
      </c>
      <c r="K83" s="8" t="str">
        <f>IFERROR(VLOOKUP($B83,'SpEd BEA Rates by Month'!$B$4:$O$380,$K$1,0),"")</f>
        <v/>
      </c>
      <c r="L83" s="9" t="e">
        <f>N83/M83</f>
        <v>#DIV/0!</v>
      </c>
      <c r="M83" s="19">
        <f>SUM(M77:M82)</f>
        <v>0</v>
      </c>
      <c r="N83" s="9">
        <f>SUM(N77:N82)</f>
        <v>0</v>
      </c>
      <c r="O83" s="21" t="str">
        <f>IFERROR(VLOOKUP($B83,'SpEd BEA Rates by Month'!$B$4:$O$380,$O$1,0),"")</f>
        <v/>
      </c>
      <c r="P83" s="21" t="e">
        <f>R83/Q83</f>
        <v>#DIV/0!</v>
      </c>
      <c r="Q83" s="23">
        <f>SUM(Q77:Q82)</f>
        <v>0</v>
      </c>
      <c r="R83" s="21">
        <f>SUM(R77:R82)</f>
        <v>0</v>
      </c>
    </row>
    <row r="84" spans="1:18" ht="15" thickBot="1" x14ac:dyDescent="0.4">
      <c r="A84" s="5"/>
      <c r="B84" s="5" t="s">
        <v>872</v>
      </c>
      <c r="C84" s="28" t="str">
        <f>IFERROR(VLOOKUP($B84,'SpEd BEA Rates by Month'!$B$4:$C$380,2,0)," ")</f>
        <v xml:space="preserve"> </v>
      </c>
      <c r="D84" s="11">
        <f>D83/12</f>
        <v>962.99575863213806</v>
      </c>
      <c r="E84" s="14"/>
      <c r="F84" s="24"/>
      <c r="G84" s="18" t="str">
        <f>IFERROR(VLOOKUP($B84,'SpEd BEA Rates by Month'!$B$4:$O$380,$G$1,0),"")</f>
        <v/>
      </c>
      <c r="H84" s="10" t="e">
        <f>H83/12</f>
        <v>#DIV/0!</v>
      </c>
      <c r="I84" s="15"/>
      <c r="J84" s="18"/>
      <c r="K84" s="8" t="str">
        <f>IFERROR(VLOOKUP($B84,'SpEd BEA Rates by Month'!$B$4:$O$380,$K$1,0),"")</f>
        <v/>
      </c>
      <c r="L84" s="9" t="e">
        <f>L83/12</f>
        <v>#DIV/0!</v>
      </c>
      <c r="M84" s="19"/>
      <c r="N84" s="9"/>
      <c r="O84" s="21" t="str">
        <f>IFERROR(VLOOKUP($B84,'SpEd BEA Rates by Month'!$B$4:$O$380,$O$1,0),"")</f>
        <v/>
      </c>
      <c r="P84" s="21" t="e">
        <f>P83/12</f>
        <v>#DIV/0!</v>
      </c>
      <c r="Q84" s="23"/>
      <c r="R84" s="21"/>
    </row>
    <row r="85" spans="1:18" ht="15" thickBot="1" x14ac:dyDescent="0.4">
      <c r="A85" s="5"/>
      <c r="B85" s="5" t="s">
        <v>853</v>
      </c>
      <c r="C85" s="28" t="str">
        <f>IFERROR(VLOOKUP($B85,'SpEd BEA Rates by Month'!$B$4:$C$380,2,0)," ")</f>
        <v xml:space="preserve"> </v>
      </c>
      <c r="D85" s="11">
        <f>0.05*D84</f>
        <v>48.149787931606909</v>
      </c>
      <c r="E85" s="14"/>
      <c r="F85" s="24"/>
      <c r="G85" s="18" t="str">
        <f>IFERROR(VLOOKUP($B85,'SpEd BEA Rates by Month'!$B$4:$O$380,$G$1,0),"")</f>
        <v/>
      </c>
      <c r="H85" s="10" t="e">
        <f>0.05*H84</f>
        <v>#DIV/0!</v>
      </c>
      <c r="I85" s="15"/>
      <c r="J85" s="18"/>
      <c r="K85" s="8" t="str">
        <f>IFERROR(VLOOKUP($B85,'SpEd BEA Rates by Month'!$B$4:$O$380,$K$1,0),"")</f>
        <v/>
      </c>
      <c r="L85" s="9" t="e">
        <f>0.05*L84</f>
        <v>#DIV/0!</v>
      </c>
      <c r="M85" s="19"/>
      <c r="N85" s="9"/>
      <c r="O85" s="21" t="str">
        <f>IFERROR(VLOOKUP($B85,'SpEd BEA Rates by Month'!$B$4:$O$380,$O$1,0),"")</f>
        <v/>
      </c>
      <c r="P85" s="21" t="e">
        <f>0.05*P84</f>
        <v>#DIV/0!</v>
      </c>
      <c r="Q85" s="23"/>
      <c r="R85" s="21"/>
    </row>
    <row r="86" spans="1:18" ht="15" thickBot="1" x14ac:dyDescent="0.4">
      <c r="A86" s="5"/>
      <c r="B86" s="5" t="s">
        <v>377</v>
      </c>
      <c r="C86" s="28" t="str">
        <f>IFERROR(VLOOKUP($B86,'SpEd BEA Rates by Month'!$B$4:$C$380,2,0)," ")</f>
        <v xml:space="preserve"> </v>
      </c>
      <c r="D86" s="11">
        <f>D84-D85</f>
        <v>914.8459707005311</v>
      </c>
      <c r="E86" s="14"/>
      <c r="F86" s="11"/>
      <c r="G86" s="18" t="str">
        <f>IFERROR(VLOOKUP($B86,'SpEd BEA Rates by Month'!$B$4:$O$380,$G$1,0),"")</f>
        <v/>
      </c>
      <c r="H86" s="10" t="e">
        <f>H84-H85</f>
        <v>#DIV/0!</v>
      </c>
      <c r="I86" s="15"/>
      <c r="J86" s="18"/>
      <c r="K86" s="8" t="str">
        <f>IFERROR(VLOOKUP($B86,'SpEd BEA Rates by Month'!$B$4:$O$380,$K$1,0),"")</f>
        <v/>
      </c>
      <c r="L86" s="9" t="e">
        <f>L84-L85</f>
        <v>#DIV/0!</v>
      </c>
      <c r="M86" s="19"/>
      <c r="N86" s="9"/>
      <c r="O86" s="21" t="str">
        <f>IFERROR(VLOOKUP($B86,'SpEd BEA Rates by Month'!$B$4:$O$380,$O$1,0),"")</f>
        <v/>
      </c>
      <c r="P86" s="21" t="e">
        <f>P84-P85</f>
        <v>#DIV/0!</v>
      </c>
      <c r="Q86" s="23"/>
      <c r="R86" s="21"/>
    </row>
    <row r="87" spans="1:18" ht="15" thickBot="1" x14ac:dyDescent="0.4">
      <c r="A87" s="1" t="s">
        <v>59</v>
      </c>
      <c r="B87" s="1" t="s">
        <v>60</v>
      </c>
      <c r="C87" s="7">
        <f>IFERROR(VLOOKUP($B87,'SpEd BEA Rates by Month'!$B$4:$C$380,2,0)," ")</f>
        <v>9939.5</v>
      </c>
      <c r="D87" s="7">
        <f>C87*1.15</f>
        <v>11430.424999999999</v>
      </c>
      <c r="E87" s="13">
        <f>VLOOKUP($B87,AAFTE!$C$4:$D$300,2,0)</f>
        <v>0</v>
      </c>
      <c r="F87" s="7">
        <f>D87*E87</f>
        <v>0</v>
      </c>
      <c r="G87" s="7">
        <f>IFERROR(VLOOKUP($B87,'SpEd BEA Rates by Month'!$B$4:$O$380,$G$1,0),"")</f>
        <v>0</v>
      </c>
      <c r="H87" s="7">
        <f t="shared" ref="H87:H91" si="68">G87*1.15</f>
        <v>0</v>
      </c>
      <c r="I87" s="13">
        <f>VLOOKUP($B87,AAFTE!$C$4:$F$300,3,0)</f>
        <v>0</v>
      </c>
      <c r="J87" s="7">
        <f t="shared" ref="J87:J91" si="69">H87*I87</f>
        <v>0</v>
      </c>
      <c r="K87" s="7">
        <f>IFERROR(VLOOKUP($B87,'SpEd BEA Rates by Month'!$B$4:$O$380,$K$1,0),"")</f>
        <v>0</v>
      </c>
      <c r="L87" s="7">
        <f t="shared" ref="L87:L91" si="70">K87*1.15</f>
        <v>0</v>
      </c>
      <c r="M87" s="13">
        <f>VLOOKUP($B87,AAFTE!$C$4:$F$300,4,0)</f>
        <v>0</v>
      </c>
      <c r="N87" s="7">
        <f t="shared" ref="N87:N91" si="71">L87*M87</f>
        <v>0</v>
      </c>
      <c r="O87" s="7">
        <f>IFERROR(VLOOKUP($B87,'SpEd BEA Rates by Month'!$B$4:$O$380,$O$1,0),"")</f>
        <v>0</v>
      </c>
      <c r="P87" s="7">
        <f t="shared" ref="P87:P91" si="72">O87*1.15</f>
        <v>0</v>
      </c>
      <c r="Q87" s="13">
        <f>VLOOKUP($B87,AAFTE!$C$4:$G$300,5,0)</f>
        <v>0</v>
      </c>
      <c r="R87" s="7">
        <f t="shared" ref="R87:R91" si="73">P87*Q87</f>
        <v>0</v>
      </c>
    </row>
    <row r="88" spans="1:18" ht="15" thickBot="1" x14ac:dyDescent="0.4">
      <c r="A88" s="1" t="s">
        <v>59</v>
      </c>
      <c r="B88" s="1" t="s">
        <v>61</v>
      </c>
      <c r="C88" s="7">
        <f>IFERROR(VLOOKUP($B88,'SpEd BEA Rates by Month'!$B$4:$C$380,2,0)," ")</f>
        <v>10007.4</v>
      </c>
      <c r="D88" s="7">
        <f t="shared" ref="D88:D91" si="74">C88*1.15</f>
        <v>11508.509999999998</v>
      </c>
      <c r="E88" s="13">
        <f>VLOOKUP($B88,AAFTE!$C$4:$D$300,2,0)</f>
        <v>0.25</v>
      </c>
      <c r="F88" s="7">
        <f t="shared" ref="F88:F91" si="75">D88*E88</f>
        <v>2877.1274999999996</v>
      </c>
      <c r="G88" s="7">
        <f>IFERROR(VLOOKUP($B88,'SpEd BEA Rates by Month'!$B$4:$O$380,$G$1,0),"")</f>
        <v>0</v>
      </c>
      <c r="H88" s="7">
        <f t="shared" si="68"/>
        <v>0</v>
      </c>
      <c r="I88" s="13">
        <f>VLOOKUP($B88,AAFTE!$C$4:$F$300,3,0)</f>
        <v>0</v>
      </c>
      <c r="J88" s="7">
        <f t="shared" si="69"/>
        <v>0</v>
      </c>
      <c r="K88" s="7">
        <f>IFERROR(VLOOKUP($B88,'SpEd BEA Rates by Month'!$B$4:$O$380,$K$1,0),"")</f>
        <v>0</v>
      </c>
      <c r="L88" s="7">
        <f t="shared" si="70"/>
        <v>0</v>
      </c>
      <c r="M88" s="13">
        <f>VLOOKUP($B88,AAFTE!$C$4:$F$300,4,0)</f>
        <v>0</v>
      </c>
      <c r="N88" s="7">
        <f t="shared" si="71"/>
        <v>0</v>
      </c>
      <c r="O88" s="7">
        <f>IFERROR(VLOOKUP($B88,'SpEd BEA Rates by Month'!$B$4:$O$380,$O$1,0),"")</f>
        <v>0</v>
      </c>
      <c r="P88" s="7">
        <f t="shared" si="72"/>
        <v>0</v>
      </c>
      <c r="Q88" s="13">
        <f>VLOOKUP($B88,AAFTE!$C$4:$G$300,5,0)</f>
        <v>0</v>
      </c>
      <c r="R88" s="7">
        <f t="shared" si="73"/>
        <v>0</v>
      </c>
    </row>
    <row r="89" spans="1:18" ht="15" thickBot="1" x14ac:dyDescent="0.4">
      <c r="A89" s="1" t="s">
        <v>59</v>
      </c>
      <c r="B89" s="1" t="s">
        <v>62</v>
      </c>
      <c r="C89" s="7">
        <f>IFERROR(VLOOKUP($B89,'SpEd BEA Rates by Month'!$B$4:$C$380,2,0)," ")</f>
        <v>10748.55</v>
      </c>
      <c r="D89" s="7">
        <f t="shared" si="74"/>
        <v>12360.832499999999</v>
      </c>
      <c r="E89" s="13">
        <f>VLOOKUP($B89,AAFTE!$C$4:$D$300,2,0)</f>
        <v>2</v>
      </c>
      <c r="F89" s="7">
        <f t="shared" si="75"/>
        <v>24721.664999999997</v>
      </c>
      <c r="G89" s="7">
        <f>IFERROR(VLOOKUP($B89,'SpEd BEA Rates by Month'!$B$4:$O$380,$G$1,0),"")</f>
        <v>0</v>
      </c>
      <c r="H89" s="7">
        <f t="shared" si="68"/>
        <v>0</v>
      </c>
      <c r="I89" s="13">
        <f>VLOOKUP($B89,AAFTE!$C$4:$F$300,3,0)</f>
        <v>0</v>
      </c>
      <c r="J89" s="7">
        <f t="shared" si="69"/>
        <v>0</v>
      </c>
      <c r="K89" s="7">
        <f>IFERROR(VLOOKUP($B89,'SpEd BEA Rates by Month'!$B$4:$O$380,$K$1,0),"")</f>
        <v>0</v>
      </c>
      <c r="L89" s="7">
        <f t="shared" si="70"/>
        <v>0</v>
      </c>
      <c r="M89" s="13">
        <f>VLOOKUP($B89,AAFTE!$C$4:$F$300,4,0)</f>
        <v>0</v>
      </c>
      <c r="N89" s="7">
        <f t="shared" si="71"/>
        <v>0</v>
      </c>
      <c r="O89" s="7">
        <f>IFERROR(VLOOKUP($B89,'SpEd BEA Rates by Month'!$B$4:$O$380,$O$1,0),"")</f>
        <v>0</v>
      </c>
      <c r="P89" s="7">
        <f t="shared" si="72"/>
        <v>0</v>
      </c>
      <c r="Q89" s="13">
        <f>VLOOKUP($B89,AAFTE!$C$4:$G$300,5,0)</f>
        <v>0</v>
      </c>
      <c r="R89" s="7">
        <f t="shared" si="73"/>
        <v>0</v>
      </c>
    </row>
    <row r="90" spans="1:18" ht="15" thickBot="1" x14ac:dyDescent="0.4">
      <c r="A90" s="1" t="s">
        <v>59</v>
      </c>
      <c r="B90" s="1" t="s">
        <v>63</v>
      </c>
      <c r="C90" s="7">
        <f>IFERROR(VLOOKUP($B90,'SpEd BEA Rates by Month'!$B$4:$C$380,2,0)," ")</f>
        <v>10440.870000000001</v>
      </c>
      <c r="D90" s="7">
        <f t="shared" si="74"/>
        <v>12007.0005</v>
      </c>
      <c r="E90" s="13">
        <f>VLOOKUP($B90,AAFTE!$C$4:$D$300,2,0)</f>
        <v>0</v>
      </c>
      <c r="F90" s="7">
        <f t="shared" si="75"/>
        <v>0</v>
      </c>
      <c r="G90" s="7">
        <f>IFERROR(VLOOKUP($B90,'SpEd BEA Rates by Month'!$B$4:$O$380,$G$1,0),"")</f>
        <v>0</v>
      </c>
      <c r="H90" s="7">
        <f t="shared" si="68"/>
        <v>0</v>
      </c>
      <c r="I90" s="13">
        <f>VLOOKUP($B90,AAFTE!$C$4:$F$300,3,0)</f>
        <v>0</v>
      </c>
      <c r="J90" s="7">
        <f t="shared" si="69"/>
        <v>0</v>
      </c>
      <c r="K90" s="7">
        <f>IFERROR(VLOOKUP($B90,'SpEd BEA Rates by Month'!$B$4:$O$380,$K$1,0),"")</f>
        <v>0</v>
      </c>
      <c r="L90" s="7">
        <f t="shared" si="70"/>
        <v>0</v>
      </c>
      <c r="M90" s="13">
        <f>VLOOKUP($B90,AAFTE!$C$4:$F$300,4,0)</f>
        <v>0</v>
      </c>
      <c r="N90" s="7">
        <f t="shared" si="71"/>
        <v>0</v>
      </c>
      <c r="O90" s="7">
        <f>IFERROR(VLOOKUP($B90,'SpEd BEA Rates by Month'!$B$4:$O$380,$O$1,0),"")</f>
        <v>0</v>
      </c>
      <c r="P90" s="7">
        <f t="shared" si="72"/>
        <v>0</v>
      </c>
      <c r="Q90" s="13">
        <f>VLOOKUP($B90,AAFTE!$C$4:$G$300,5,0)</f>
        <v>0</v>
      </c>
      <c r="R90" s="7">
        <f t="shared" si="73"/>
        <v>0</v>
      </c>
    </row>
    <row r="91" spans="1:18" ht="15" thickBot="1" x14ac:dyDescent="0.4">
      <c r="A91" s="1" t="s">
        <v>59</v>
      </c>
      <c r="B91" s="1" t="s">
        <v>64</v>
      </c>
      <c r="C91" s="7">
        <f>IFERROR(VLOOKUP($B91,'SpEd BEA Rates by Month'!$B$4:$C$380,2,0)," ")</f>
        <v>9845.9</v>
      </c>
      <c r="D91" s="7">
        <f t="shared" si="74"/>
        <v>11322.784999999998</v>
      </c>
      <c r="E91" s="13">
        <f>VLOOKUP($B91,AAFTE!$C$4:$D$300,2,0)</f>
        <v>0</v>
      </c>
      <c r="F91" s="7">
        <f t="shared" si="75"/>
        <v>0</v>
      </c>
      <c r="G91" s="7">
        <f>IFERROR(VLOOKUP($B91,'SpEd BEA Rates by Month'!$B$4:$O$380,$G$1,0),"")</f>
        <v>0</v>
      </c>
      <c r="H91" s="7">
        <f t="shared" si="68"/>
        <v>0</v>
      </c>
      <c r="I91" s="13">
        <f>VLOOKUP($B91,AAFTE!$C$4:$F$300,3,0)</f>
        <v>0</v>
      </c>
      <c r="J91" s="7">
        <f t="shared" si="69"/>
        <v>0</v>
      </c>
      <c r="K91" s="7">
        <f>IFERROR(VLOOKUP($B91,'SpEd BEA Rates by Month'!$B$4:$O$380,$K$1,0),"")</f>
        <v>0</v>
      </c>
      <c r="L91" s="7">
        <f t="shared" si="70"/>
        <v>0</v>
      </c>
      <c r="M91" s="13">
        <f>VLOOKUP($B91,AAFTE!$C$4:$F$300,4,0)</f>
        <v>0</v>
      </c>
      <c r="N91" s="7">
        <f t="shared" si="71"/>
        <v>0</v>
      </c>
      <c r="O91" s="7">
        <f>IFERROR(VLOOKUP($B91,'SpEd BEA Rates by Month'!$B$4:$O$380,$O$1,0),"")</f>
        <v>0</v>
      </c>
      <c r="P91" s="7">
        <f t="shared" si="72"/>
        <v>0</v>
      </c>
      <c r="Q91" s="13">
        <f>VLOOKUP($B91,AAFTE!$C$4:$G$300,5,0)</f>
        <v>0</v>
      </c>
      <c r="R91" s="7">
        <f t="shared" si="73"/>
        <v>0</v>
      </c>
    </row>
    <row r="92" spans="1:18" ht="15" thickBot="1" x14ac:dyDescent="0.4">
      <c r="A92" s="5" t="s">
        <v>344</v>
      </c>
      <c r="B92" s="5" t="s">
        <v>844</v>
      </c>
      <c r="C92" s="28" t="str">
        <f>IFERROR(VLOOKUP($B92,'SpEd BEA Rates by Month'!$B$4:$C$380,2,0)," ")</f>
        <v xml:space="preserve"> </v>
      </c>
      <c r="D92" s="11">
        <f>F92/E92</f>
        <v>12266.129999999997</v>
      </c>
      <c r="E92" s="25">
        <f>SUM(E87:E91)</f>
        <v>2.25</v>
      </c>
      <c r="F92" s="17">
        <f>SUM(F87:F91)</f>
        <v>27598.792499999996</v>
      </c>
      <c r="G92" s="18" t="str">
        <f>IFERROR(VLOOKUP($B92,'SpEd BEA Rates by Month'!$B$4:$O$380,$G$1,0),"")</f>
        <v/>
      </c>
      <c r="H92" s="10" t="e">
        <f>J92/I92</f>
        <v>#DIV/0!</v>
      </c>
      <c r="I92" s="15">
        <f>SUM(I87:I91)</f>
        <v>0</v>
      </c>
      <c r="J92" s="18">
        <f>SUM(J87:J91)</f>
        <v>0</v>
      </c>
      <c r="K92" s="8" t="str">
        <f>IFERROR(VLOOKUP($B92,'SpEd BEA Rates by Month'!$B$4:$O$380,$K$1,0),"")</f>
        <v/>
      </c>
      <c r="L92" s="9" t="e">
        <f>N92/M92</f>
        <v>#DIV/0!</v>
      </c>
      <c r="M92" s="19">
        <f>SUM(M87:M91)</f>
        <v>0</v>
      </c>
      <c r="N92" s="9">
        <f>SUM(N87:N91)</f>
        <v>0</v>
      </c>
      <c r="O92" s="21" t="str">
        <f>IFERROR(VLOOKUP($B92,'SpEd BEA Rates by Month'!$B$4:$O$380,$O$1,0),"")</f>
        <v/>
      </c>
      <c r="P92" s="51" t="e">
        <f>R92/Q92</f>
        <v>#DIV/0!</v>
      </c>
      <c r="Q92" s="23">
        <f>SUM(Q87:Q91)</f>
        <v>0</v>
      </c>
      <c r="R92" s="21">
        <f>SUM(R87:R91)</f>
        <v>0</v>
      </c>
    </row>
    <row r="93" spans="1:18" ht="15" thickBot="1" x14ac:dyDescent="0.4">
      <c r="A93" s="5"/>
      <c r="B93" s="5" t="s">
        <v>872</v>
      </c>
      <c r="C93" s="28" t="str">
        <f>IFERROR(VLOOKUP($B93,'SpEd BEA Rates by Month'!$B$4:$C$380,2,0)," ")</f>
        <v xml:space="preserve"> </v>
      </c>
      <c r="D93" s="11">
        <f>D92/12</f>
        <v>1022.1774999999998</v>
      </c>
      <c r="E93" s="14"/>
      <c r="F93" s="24"/>
      <c r="G93" s="18" t="str">
        <f>IFERROR(VLOOKUP($B93,'SpEd BEA Rates by Month'!$B$4:$O$380,$G$1,0),"")</f>
        <v/>
      </c>
      <c r="H93" s="10" t="e">
        <f>H92/12</f>
        <v>#DIV/0!</v>
      </c>
      <c r="I93" s="15"/>
      <c r="J93" s="18"/>
      <c r="K93" s="8" t="str">
        <f>IFERROR(VLOOKUP($B93,'SpEd BEA Rates by Month'!$B$4:$O$380,$K$1,0),"")</f>
        <v/>
      </c>
      <c r="L93" s="9" t="e">
        <f>L92/12</f>
        <v>#DIV/0!</v>
      </c>
      <c r="M93" s="19"/>
      <c r="N93" s="9"/>
      <c r="O93" s="21" t="str">
        <f>IFERROR(VLOOKUP($B93,'SpEd BEA Rates by Month'!$B$4:$O$380,$O$1,0),"")</f>
        <v/>
      </c>
      <c r="P93" s="21" t="e">
        <f>P92/12</f>
        <v>#DIV/0!</v>
      </c>
      <c r="Q93" s="23"/>
      <c r="R93" s="21"/>
    </row>
    <row r="94" spans="1:18" ht="15" thickBot="1" x14ac:dyDescent="0.4">
      <c r="A94" s="5"/>
      <c r="B94" s="5" t="s">
        <v>853</v>
      </c>
      <c r="C94" s="28" t="str">
        <f>IFERROR(VLOOKUP($B94,'SpEd BEA Rates by Month'!$B$4:$C$380,2,0)," ")</f>
        <v xml:space="preserve"> </v>
      </c>
      <c r="D94" s="11">
        <f>0.05*D93</f>
        <v>51.108874999999991</v>
      </c>
      <c r="E94" s="14"/>
      <c r="F94" s="24"/>
      <c r="G94" s="18" t="str">
        <f>IFERROR(VLOOKUP($B94,'SpEd BEA Rates by Month'!$B$4:$O$380,$G$1,0),"")</f>
        <v/>
      </c>
      <c r="H94" s="10" t="e">
        <f>0.05*H93</f>
        <v>#DIV/0!</v>
      </c>
      <c r="I94" s="15"/>
      <c r="J94" s="18"/>
      <c r="K94" s="8" t="str">
        <f>IFERROR(VLOOKUP($B94,'SpEd BEA Rates by Month'!$B$4:$O$380,$K$1,0),"")</f>
        <v/>
      </c>
      <c r="L94" s="9" t="e">
        <f>0.05*L93</f>
        <v>#DIV/0!</v>
      </c>
      <c r="M94" s="19"/>
      <c r="N94" s="9"/>
      <c r="O94" s="21" t="str">
        <f>IFERROR(VLOOKUP($B94,'SpEd BEA Rates by Month'!$B$4:$O$380,$O$1,0),"")</f>
        <v/>
      </c>
      <c r="P94" s="21" t="e">
        <f>0.05*P93</f>
        <v>#DIV/0!</v>
      </c>
      <c r="Q94" s="23"/>
      <c r="R94" s="21"/>
    </row>
    <row r="95" spans="1:18" ht="15" thickBot="1" x14ac:dyDescent="0.4">
      <c r="A95" s="5"/>
      <c r="B95" s="5" t="s">
        <v>377</v>
      </c>
      <c r="C95" s="28" t="str">
        <f>IFERROR(VLOOKUP($B95,'SpEd BEA Rates by Month'!$B$4:$C$380,2,0)," ")</f>
        <v xml:space="preserve"> </v>
      </c>
      <c r="D95" s="11">
        <f>D93-D94</f>
        <v>971.06862499999977</v>
      </c>
      <c r="E95" s="14"/>
      <c r="F95" s="11"/>
      <c r="G95" s="18" t="str">
        <f>IFERROR(VLOOKUP($B95,'SpEd BEA Rates by Month'!$B$4:$O$380,$G$1,0),"")</f>
        <v/>
      </c>
      <c r="H95" s="10" t="e">
        <f>H93-H94</f>
        <v>#DIV/0!</v>
      </c>
      <c r="I95" s="15"/>
      <c r="J95" s="18"/>
      <c r="K95" s="8" t="str">
        <f>IFERROR(VLOOKUP($B95,'SpEd BEA Rates by Month'!$B$4:$O$380,$K$1,0),"")</f>
        <v/>
      </c>
      <c r="L95" s="9" t="e">
        <f>L93-L94</f>
        <v>#DIV/0!</v>
      </c>
      <c r="M95" s="19"/>
      <c r="N95" s="9"/>
      <c r="O95" s="21" t="str">
        <f>IFERROR(VLOOKUP($B95,'SpEd BEA Rates by Month'!$B$4:$O$380,$O$1,0),"")</f>
        <v/>
      </c>
      <c r="P95" s="21" t="e">
        <f>P93-P94</f>
        <v>#DIV/0!</v>
      </c>
      <c r="Q95" s="23"/>
      <c r="R95" s="21"/>
    </row>
    <row r="96" spans="1:18" ht="15" thickBot="1" x14ac:dyDescent="0.4">
      <c r="A96" s="1" t="s">
        <v>65</v>
      </c>
      <c r="B96" s="1" t="s">
        <v>66</v>
      </c>
      <c r="C96" s="7">
        <f>IFERROR(VLOOKUP($B96,'SpEd BEA Rates by Month'!$B$4:$C$380,2,0)," ")</f>
        <v>10176.219999999999</v>
      </c>
      <c r="D96" s="7">
        <f>C96*1.15</f>
        <v>11702.652999999998</v>
      </c>
      <c r="E96" s="13">
        <f>VLOOKUP($B96,AAFTE!$C$4:$D$300,2,0)</f>
        <v>0</v>
      </c>
      <c r="F96" s="7">
        <f>D96*E96</f>
        <v>0</v>
      </c>
      <c r="G96" s="7">
        <f>IFERROR(VLOOKUP($B96,'SpEd BEA Rates by Month'!$B$4:$O$380,$G$1,0),"")</f>
        <v>0</v>
      </c>
      <c r="H96" s="7">
        <f t="shared" ref="H96:H99" si="76">G96*1.15</f>
        <v>0</v>
      </c>
      <c r="I96" s="13">
        <f>VLOOKUP($B96,AAFTE!$C$4:$F$300,3,0)</f>
        <v>0</v>
      </c>
      <c r="J96" s="7">
        <f t="shared" ref="J96:J99" si="77">H96*I96</f>
        <v>0</v>
      </c>
      <c r="K96" s="7">
        <f>IFERROR(VLOOKUP($B96,'SpEd BEA Rates by Month'!$B$4:$O$380,$K$1,0),"")</f>
        <v>0</v>
      </c>
      <c r="L96" s="7">
        <f t="shared" ref="L96:L99" si="78">K96*1.15</f>
        <v>0</v>
      </c>
      <c r="M96" s="13">
        <f>VLOOKUP($B96,AAFTE!$C$4:$F$300,4,0)</f>
        <v>0</v>
      </c>
      <c r="N96" s="7">
        <f t="shared" ref="N96:N99" si="79">L96*M96</f>
        <v>0</v>
      </c>
      <c r="O96" s="7">
        <f>IFERROR(VLOOKUP($B96,'SpEd BEA Rates by Month'!$B$4:$O$380,$O$1,0),"")</f>
        <v>0</v>
      </c>
      <c r="P96" s="7">
        <f t="shared" ref="P96:P99" si="80">O96*1.15</f>
        <v>0</v>
      </c>
      <c r="Q96" s="13">
        <f>VLOOKUP($B96,AAFTE!$C$4:$G$300,5,0)</f>
        <v>0</v>
      </c>
      <c r="R96" s="7">
        <f t="shared" ref="R96:R99" si="81">P96*Q96</f>
        <v>0</v>
      </c>
    </row>
    <row r="97" spans="1:18" ht="15" thickBot="1" x14ac:dyDescent="0.4">
      <c r="A97" s="1" t="s">
        <v>65</v>
      </c>
      <c r="B97" s="1" t="s">
        <v>67</v>
      </c>
      <c r="C97" s="7">
        <f>IFERROR(VLOOKUP($B97,'SpEd BEA Rates by Month'!$B$4:$C$380,2,0)," ")</f>
        <v>10028.620000000001</v>
      </c>
      <c r="D97" s="7">
        <f t="shared" ref="D97:D172" si="82">C97*1.15</f>
        <v>11532.913</v>
      </c>
      <c r="E97" s="13">
        <f>VLOOKUP($B97,AAFTE!$C$4:$D$300,2,0)</f>
        <v>19</v>
      </c>
      <c r="F97" s="7">
        <f t="shared" ref="F97:F99" si="83">D97*E97</f>
        <v>219125.34700000001</v>
      </c>
      <c r="G97" s="7">
        <f>IFERROR(VLOOKUP($B97,'SpEd BEA Rates by Month'!$B$4:$O$380,$G$1,0),"")</f>
        <v>0</v>
      </c>
      <c r="H97" s="7">
        <f t="shared" si="76"/>
        <v>0</v>
      </c>
      <c r="I97" s="13">
        <f>VLOOKUP($B97,AAFTE!$C$4:$F$300,3,0)</f>
        <v>0</v>
      </c>
      <c r="J97" s="7">
        <f t="shared" si="77"/>
        <v>0</v>
      </c>
      <c r="K97" s="7">
        <f>IFERROR(VLOOKUP($B97,'SpEd BEA Rates by Month'!$B$4:$O$380,$K$1,0),"")</f>
        <v>0</v>
      </c>
      <c r="L97" s="7">
        <f t="shared" si="78"/>
        <v>0</v>
      </c>
      <c r="M97" s="13">
        <f>VLOOKUP($B97,AAFTE!$C$4:$F$300,4,0)</f>
        <v>0</v>
      </c>
      <c r="N97" s="7">
        <f t="shared" si="79"/>
        <v>0</v>
      </c>
      <c r="O97" s="7">
        <f>IFERROR(VLOOKUP($B97,'SpEd BEA Rates by Month'!$B$4:$O$380,$O$1,0),"")</f>
        <v>0</v>
      </c>
      <c r="P97" s="7">
        <f t="shared" si="80"/>
        <v>0</v>
      </c>
      <c r="Q97" s="13">
        <f>VLOOKUP($B97,AAFTE!$C$4:$G$300,5,0)</f>
        <v>0</v>
      </c>
      <c r="R97" s="7">
        <f t="shared" si="81"/>
        <v>0</v>
      </c>
    </row>
    <row r="98" spans="1:18" ht="15" thickBot="1" x14ac:dyDescent="0.4">
      <c r="A98" s="1" t="s">
        <v>65</v>
      </c>
      <c r="B98" s="1" t="s">
        <v>68</v>
      </c>
      <c r="C98" s="7">
        <f>IFERROR(VLOOKUP($B98,'SpEd BEA Rates by Month'!$B$4:$C$380,2,0)," ")</f>
        <v>10025.36</v>
      </c>
      <c r="D98" s="7">
        <f t="shared" si="82"/>
        <v>11529.164000000001</v>
      </c>
      <c r="E98" s="13">
        <f>VLOOKUP($B98,AAFTE!$C$4:$D$300,2,0)</f>
        <v>176.25</v>
      </c>
      <c r="F98" s="7">
        <f t="shared" si="83"/>
        <v>2032015.155</v>
      </c>
      <c r="G98" s="7">
        <f>IFERROR(VLOOKUP($B98,'SpEd BEA Rates by Month'!$B$4:$O$380,$G$1,0),"")</f>
        <v>0</v>
      </c>
      <c r="H98" s="7">
        <f t="shared" si="76"/>
        <v>0</v>
      </c>
      <c r="I98" s="13">
        <f>VLOOKUP($B98,AAFTE!$C$4:$F$300,3,0)</f>
        <v>0</v>
      </c>
      <c r="J98" s="7">
        <f t="shared" si="77"/>
        <v>0</v>
      </c>
      <c r="K98" s="7">
        <f>IFERROR(VLOOKUP($B98,'SpEd BEA Rates by Month'!$B$4:$O$380,$K$1,0),"")</f>
        <v>0</v>
      </c>
      <c r="L98" s="7">
        <f t="shared" si="78"/>
        <v>0</v>
      </c>
      <c r="M98" s="13">
        <f>VLOOKUP($B98,AAFTE!$C$4:$F$300,4,0)</f>
        <v>0</v>
      </c>
      <c r="N98" s="7">
        <f t="shared" si="79"/>
        <v>0</v>
      </c>
      <c r="O98" s="7">
        <f>IFERROR(VLOOKUP($B98,'SpEd BEA Rates by Month'!$B$4:$O$380,$O$1,0),"")</f>
        <v>0</v>
      </c>
      <c r="P98" s="7">
        <f t="shared" si="80"/>
        <v>0</v>
      </c>
      <c r="Q98" s="13">
        <f>VLOOKUP($B98,AAFTE!$C$4:$G$300,5,0)</f>
        <v>0</v>
      </c>
      <c r="R98" s="7">
        <f t="shared" si="81"/>
        <v>0</v>
      </c>
    </row>
    <row r="99" spans="1:18" ht="15" thickBot="1" x14ac:dyDescent="0.4">
      <c r="A99" s="1" t="s">
        <v>65</v>
      </c>
      <c r="B99" s="1" t="s">
        <v>69</v>
      </c>
      <c r="C99" s="7">
        <f>IFERROR(VLOOKUP($B99,'SpEd BEA Rates by Month'!$B$4:$C$380,2,0)," ")</f>
        <v>10866.69</v>
      </c>
      <c r="D99" s="7">
        <f t="shared" si="82"/>
        <v>12496.693499999999</v>
      </c>
      <c r="E99" s="13">
        <f>VLOOKUP($B99,AAFTE!$C$4:$D$300,2,0)</f>
        <v>0</v>
      </c>
      <c r="F99" s="7">
        <f t="shared" si="83"/>
        <v>0</v>
      </c>
      <c r="G99" s="7">
        <f>IFERROR(VLOOKUP($B99,'SpEd BEA Rates by Month'!$B$4:$O$380,$G$1,0),"")</f>
        <v>0</v>
      </c>
      <c r="H99" s="7">
        <f t="shared" si="76"/>
        <v>0</v>
      </c>
      <c r="I99" s="13">
        <f>VLOOKUP($B99,AAFTE!$C$4:$F$300,3,0)</f>
        <v>0</v>
      </c>
      <c r="J99" s="7">
        <f t="shared" si="77"/>
        <v>0</v>
      </c>
      <c r="K99" s="7">
        <f>IFERROR(VLOOKUP($B99,'SpEd BEA Rates by Month'!$B$4:$O$380,$K$1,0),"")</f>
        <v>0</v>
      </c>
      <c r="L99" s="7">
        <f t="shared" si="78"/>
        <v>0</v>
      </c>
      <c r="M99" s="13">
        <f>VLOOKUP($B99,AAFTE!$C$4:$F$300,4,0)</f>
        <v>0</v>
      </c>
      <c r="N99" s="7">
        <f t="shared" si="79"/>
        <v>0</v>
      </c>
      <c r="O99" s="7">
        <f>IFERROR(VLOOKUP($B99,'SpEd BEA Rates by Month'!$B$4:$O$380,$O$1,0),"")</f>
        <v>0</v>
      </c>
      <c r="P99" s="7">
        <f t="shared" si="80"/>
        <v>0</v>
      </c>
      <c r="Q99" s="13">
        <f>VLOOKUP($B99,AAFTE!$C$4:$G$300,5,0)</f>
        <v>0</v>
      </c>
      <c r="R99" s="7">
        <f t="shared" si="81"/>
        <v>0</v>
      </c>
    </row>
    <row r="100" spans="1:18" ht="15" thickBot="1" x14ac:dyDescent="0.4">
      <c r="A100" s="5" t="s">
        <v>345</v>
      </c>
      <c r="B100" s="5" t="s">
        <v>844</v>
      </c>
      <c r="C100" s="28" t="str">
        <f>IFERROR(VLOOKUP($B100,'SpEd BEA Rates by Month'!$B$4:$C$380,2,0)," ")</f>
        <v xml:space="preserve"> </v>
      </c>
      <c r="D100" s="11">
        <f>F100/E100</f>
        <v>11529.528819462228</v>
      </c>
      <c r="E100" s="25">
        <f>SUM(E96:E99)</f>
        <v>195.25</v>
      </c>
      <c r="F100" s="17">
        <f>SUM(F96:F99)</f>
        <v>2251140.5019999999</v>
      </c>
      <c r="G100" s="18" t="str">
        <f>IFERROR(VLOOKUP($B100,'SpEd BEA Rates by Month'!$B$4:$O$380,$G$1,0),"")</f>
        <v/>
      </c>
      <c r="H100" s="10" t="e">
        <f>J100/I100</f>
        <v>#DIV/0!</v>
      </c>
      <c r="I100" s="15">
        <f>SUM(I96:I99)</f>
        <v>0</v>
      </c>
      <c r="J100" s="18">
        <f>SUM(J96:J99)</f>
        <v>0</v>
      </c>
      <c r="K100" s="8" t="str">
        <f>IFERROR(VLOOKUP($B100,'SpEd BEA Rates by Month'!$B$4:$O$380,$K$1,0),"")</f>
        <v/>
      </c>
      <c r="L100" s="9" t="e">
        <f>N100/M100</f>
        <v>#DIV/0!</v>
      </c>
      <c r="M100" s="19">
        <f>SUM(M96:M99)</f>
        <v>0</v>
      </c>
      <c r="N100" s="9">
        <f>SUM(N96:N99)</f>
        <v>0</v>
      </c>
      <c r="O100" s="21" t="str">
        <f>IFERROR(VLOOKUP($B100,'SpEd BEA Rates by Month'!$B$4:$O$380,$O$1,0),"")</f>
        <v/>
      </c>
      <c r="P100" s="21" t="e">
        <f>R100/Q100</f>
        <v>#DIV/0!</v>
      </c>
      <c r="Q100" s="23">
        <f>SUM(Q96:Q99)</f>
        <v>0</v>
      </c>
      <c r="R100" s="21">
        <f>SUM(R96:R99)</f>
        <v>0</v>
      </c>
    </row>
    <row r="101" spans="1:18" ht="15" thickBot="1" x14ac:dyDescent="0.4">
      <c r="A101" s="5"/>
      <c r="B101" s="5" t="s">
        <v>872</v>
      </c>
      <c r="C101" s="28" t="str">
        <f>IFERROR(VLOOKUP($B101,'SpEd BEA Rates by Month'!$B$4:$C$380,2,0)," ")</f>
        <v xml:space="preserve"> </v>
      </c>
      <c r="D101" s="11">
        <f>D100/12</f>
        <v>960.79406828851904</v>
      </c>
      <c r="E101" s="14"/>
      <c r="F101" s="24"/>
      <c r="G101" s="18" t="str">
        <f>IFERROR(VLOOKUP($B101,'SpEd BEA Rates by Month'!$B$4:$O$380,$G$1,0),"")</f>
        <v/>
      </c>
      <c r="H101" s="10" t="e">
        <f>H100/12</f>
        <v>#DIV/0!</v>
      </c>
      <c r="I101" s="15"/>
      <c r="J101" s="18"/>
      <c r="K101" s="8" t="str">
        <f>IFERROR(VLOOKUP($B101,'SpEd BEA Rates by Month'!$B$4:$O$380,$K$1,0),"")</f>
        <v/>
      </c>
      <c r="L101" s="9" t="e">
        <f>L100/12</f>
        <v>#DIV/0!</v>
      </c>
      <c r="M101" s="19"/>
      <c r="N101" s="9"/>
      <c r="O101" s="21" t="str">
        <f>IFERROR(VLOOKUP($B101,'SpEd BEA Rates by Month'!$B$4:$O$380,$O$1,0),"")</f>
        <v/>
      </c>
      <c r="P101" s="21" t="e">
        <f>P100/12</f>
        <v>#DIV/0!</v>
      </c>
      <c r="Q101" s="23"/>
      <c r="R101" s="21"/>
    </row>
    <row r="102" spans="1:18" ht="15" thickBot="1" x14ac:dyDescent="0.4">
      <c r="A102" s="5"/>
      <c r="B102" s="5" t="s">
        <v>853</v>
      </c>
      <c r="C102" s="28" t="str">
        <f>IFERROR(VLOOKUP($B102,'SpEd BEA Rates by Month'!$B$4:$C$380,2,0)," ")</f>
        <v xml:space="preserve"> </v>
      </c>
      <c r="D102" s="11">
        <f>0.05*D101</f>
        <v>48.039703414425958</v>
      </c>
      <c r="E102" s="14"/>
      <c r="F102" s="24"/>
      <c r="G102" s="18" t="str">
        <f>IFERROR(VLOOKUP($B102,'SpEd BEA Rates by Month'!$B$4:$O$380,$G$1,0),"")</f>
        <v/>
      </c>
      <c r="H102" s="10" t="e">
        <f>0.05*H101</f>
        <v>#DIV/0!</v>
      </c>
      <c r="I102" s="15"/>
      <c r="J102" s="18"/>
      <c r="K102" s="8" t="str">
        <f>IFERROR(VLOOKUP($B102,'SpEd BEA Rates by Month'!$B$4:$O$380,$K$1,0),"")</f>
        <v/>
      </c>
      <c r="L102" s="9" t="e">
        <f>0.05*L101</f>
        <v>#DIV/0!</v>
      </c>
      <c r="M102" s="19"/>
      <c r="N102" s="9"/>
      <c r="O102" s="21" t="str">
        <f>IFERROR(VLOOKUP($B102,'SpEd BEA Rates by Month'!$B$4:$O$380,$O$1,0),"")</f>
        <v/>
      </c>
      <c r="P102" s="21" t="e">
        <f>0.05*P101</f>
        <v>#DIV/0!</v>
      </c>
      <c r="Q102" s="23"/>
      <c r="R102" s="21"/>
    </row>
    <row r="103" spans="1:18" ht="15" thickBot="1" x14ac:dyDescent="0.4">
      <c r="A103" s="5"/>
      <c r="B103" s="5" t="s">
        <v>377</v>
      </c>
      <c r="C103" s="28" t="str">
        <f>IFERROR(VLOOKUP($B103,'SpEd BEA Rates by Month'!$B$4:$C$380,2,0)," ")</f>
        <v xml:space="preserve"> </v>
      </c>
      <c r="D103" s="11">
        <f>D101-D102</f>
        <v>912.75436487409308</v>
      </c>
      <c r="E103" s="14"/>
      <c r="F103" s="11"/>
      <c r="G103" s="18" t="str">
        <f>IFERROR(VLOOKUP($B103,'SpEd BEA Rates by Month'!$B$4:$O$380,$G$1,0),"")</f>
        <v/>
      </c>
      <c r="H103" s="10" t="e">
        <f>H101-H102</f>
        <v>#DIV/0!</v>
      </c>
      <c r="I103" s="15"/>
      <c r="J103" s="18"/>
      <c r="K103" s="8" t="str">
        <f>IFERROR(VLOOKUP($B103,'SpEd BEA Rates by Month'!$B$4:$O$380,$K$1,0),"")</f>
        <v/>
      </c>
      <c r="L103" s="9" t="e">
        <f>L101-L102</f>
        <v>#DIV/0!</v>
      </c>
      <c r="M103" s="19"/>
      <c r="N103" s="9"/>
      <c r="O103" s="21" t="str">
        <f>IFERROR(VLOOKUP($B103,'SpEd BEA Rates by Month'!$B$4:$O$380,$O$1,0),"")</f>
        <v/>
      </c>
      <c r="P103" s="21" t="e">
        <f>P101-P102</f>
        <v>#DIV/0!</v>
      </c>
      <c r="Q103" s="23"/>
      <c r="R103" s="21"/>
    </row>
    <row r="104" spans="1:18" ht="15" thickBot="1" x14ac:dyDescent="0.4">
      <c r="A104" s="1" t="s">
        <v>70</v>
      </c>
      <c r="B104" s="1" t="s">
        <v>71</v>
      </c>
      <c r="C104" s="7">
        <f>IFERROR(VLOOKUP($B104,'SpEd BEA Rates by Month'!$B$4:$C$380,2,0)," ")</f>
        <v>10276.19</v>
      </c>
      <c r="D104" s="7">
        <f t="shared" si="82"/>
        <v>11817.6185</v>
      </c>
      <c r="E104" s="13">
        <f>VLOOKUP($B104,AAFTE!$C$4:$D$300,2,0)</f>
        <v>3.5</v>
      </c>
      <c r="F104" s="7">
        <f>D104*E104</f>
        <v>41361.664750000004</v>
      </c>
      <c r="G104" s="7">
        <f>IFERROR(VLOOKUP($B104,'SpEd BEA Rates by Month'!$B$4:$O$380,$G$1,0),"")</f>
        <v>0</v>
      </c>
      <c r="H104" s="7">
        <f>G104*1.15</f>
        <v>0</v>
      </c>
      <c r="I104" s="13">
        <f>VLOOKUP($B104,AAFTE!$C$4:$F$300,3,0)</f>
        <v>0</v>
      </c>
      <c r="J104" s="7">
        <f>H104*I104</f>
        <v>0</v>
      </c>
      <c r="K104" s="7">
        <f>IFERROR(VLOOKUP($B104,'SpEd BEA Rates by Month'!$B$4:$O$380,$K$1,0),"")</f>
        <v>0</v>
      </c>
      <c r="L104" s="7">
        <f>K104*1.15</f>
        <v>0</v>
      </c>
      <c r="M104" s="13">
        <f>VLOOKUP($B104,AAFTE!$C$4:$F$300,4,0)</f>
        <v>0</v>
      </c>
      <c r="N104" s="7">
        <f>L104*M104</f>
        <v>0</v>
      </c>
      <c r="O104" s="7">
        <f>IFERROR(VLOOKUP($B104,'SpEd BEA Rates by Month'!$B$4:$O$380,$O$1,0),"")</f>
        <v>0</v>
      </c>
      <c r="P104" s="7">
        <f>O104*1.15</f>
        <v>0</v>
      </c>
      <c r="Q104" s="13">
        <f>VLOOKUP($B104,AAFTE!$C$4:$G$300,5,0)</f>
        <v>0</v>
      </c>
      <c r="R104" s="7">
        <f>P104*Q104</f>
        <v>0</v>
      </c>
    </row>
    <row r="105" spans="1:18" ht="15" thickBot="1" x14ac:dyDescent="0.4">
      <c r="A105" s="5" t="s">
        <v>346</v>
      </c>
      <c r="B105" s="5" t="s">
        <v>844</v>
      </c>
      <c r="C105" s="28" t="str">
        <f>IFERROR(VLOOKUP($B105,'SpEd BEA Rates by Month'!$B$4:$C$380,2,0)," ")</f>
        <v xml:space="preserve"> </v>
      </c>
      <c r="D105" s="11">
        <f>D104</f>
        <v>11817.6185</v>
      </c>
      <c r="E105" s="25">
        <f>E104</f>
        <v>3.5</v>
      </c>
      <c r="F105" s="17">
        <f>F104</f>
        <v>41361.664750000004</v>
      </c>
      <c r="G105" s="18" t="str">
        <f>IFERROR(VLOOKUP($B105,'SpEd BEA Rates by Month'!$B$4:$O$380,$G$1,0),"")</f>
        <v/>
      </c>
      <c r="H105" s="10">
        <f>H104</f>
        <v>0</v>
      </c>
      <c r="I105" s="15">
        <f>I104</f>
        <v>0</v>
      </c>
      <c r="J105" s="18">
        <f>J104</f>
        <v>0</v>
      </c>
      <c r="K105" s="8" t="str">
        <f>IFERROR(VLOOKUP($B105,'SpEd BEA Rates by Month'!$B$4:$O$380,$K$1,0),"")</f>
        <v/>
      </c>
      <c r="L105" s="9" t="e">
        <f>N105/M105</f>
        <v>#DIV/0!</v>
      </c>
      <c r="M105" s="19">
        <f>M104</f>
        <v>0</v>
      </c>
      <c r="N105" s="9">
        <f>N104</f>
        <v>0</v>
      </c>
      <c r="O105" s="21" t="str">
        <f>IFERROR(VLOOKUP($B105,'SpEd BEA Rates by Month'!$B$4:$O$380,$O$1,0),"")</f>
        <v/>
      </c>
      <c r="P105" s="21" t="e">
        <f>R105/Q105</f>
        <v>#DIV/0!</v>
      </c>
      <c r="Q105" s="23">
        <f>Q104</f>
        <v>0</v>
      </c>
      <c r="R105" s="21">
        <f>R104</f>
        <v>0</v>
      </c>
    </row>
    <row r="106" spans="1:18" ht="15" thickBot="1" x14ac:dyDescent="0.4">
      <c r="A106" s="5"/>
      <c r="B106" s="5" t="s">
        <v>872</v>
      </c>
      <c r="C106" s="28" t="str">
        <f>IFERROR(VLOOKUP($B106,'SpEd BEA Rates by Month'!$B$4:$C$380,2,0)," ")</f>
        <v xml:space="preserve"> </v>
      </c>
      <c r="D106" s="11">
        <f>D105/12</f>
        <v>984.80154166666671</v>
      </c>
      <c r="E106" s="14"/>
      <c r="F106" s="24"/>
      <c r="G106" s="18" t="str">
        <f>IFERROR(VLOOKUP($B106,'SpEd BEA Rates by Month'!$B$4:$O$380,$G$1,0),"")</f>
        <v/>
      </c>
      <c r="H106" s="10">
        <f>H105/12</f>
        <v>0</v>
      </c>
      <c r="I106" s="15"/>
      <c r="J106" s="18"/>
      <c r="K106" s="8" t="str">
        <f>IFERROR(VLOOKUP($B106,'SpEd BEA Rates by Month'!$B$4:$O$380,$K$1,0),"")</f>
        <v/>
      </c>
      <c r="L106" s="9" t="e">
        <f>L105/12</f>
        <v>#DIV/0!</v>
      </c>
      <c r="M106" s="19"/>
      <c r="N106" s="9"/>
      <c r="O106" s="21" t="str">
        <f>IFERROR(VLOOKUP($B106,'SpEd BEA Rates by Month'!$B$4:$O$380,$O$1,0),"")</f>
        <v/>
      </c>
      <c r="P106" s="21" t="e">
        <f>P105/12</f>
        <v>#DIV/0!</v>
      </c>
      <c r="Q106" s="23"/>
      <c r="R106" s="21"/>
    </row>
    <row r="107" spans="1:18" ht="15" thickBot="1" x14ac:dyDescent="0.4">
      <c r="A107" s="5"/>
      <c r="B107" s="5" t="s">
        <v>853</v>
      </c>
      <c r="C107" s="28" t="str">
        <f>IFERROR(VLOOKUP($B107,'SpEd BEA Rates by Month'!$B$4:$C$380,2,0)," ")</f>
        <v xml:space="preserve"> </v>
      </c>
      <c r="D107" s="11">
        <f>0.05*D106</f>
        <v>49.24007708333334</v>
      </c>
      <c r="E107" s="14"/>
      <c r="F107" s="24"/>
      <c r="G107" s="18" t="str">
        <f>IFERROR(VLOOKUP($B107,'SpEd BEA Rates by Month'!$B$4:$O$380,$G$1,0),"")</f>
        <v/>
      </c>
      <c r="H107" s="10">
        <f>0.05*H106</f>
        <v>0</v>
      </c>
      <c r="I107" s="15"/>
      <c r="J107" s="18"/>
      <c r="K107" s="8" t="str">
        <f>IFERROR(VLOOKUP($B107,'SpEd BEA Rates by Month'!$B$4:$O$380,$K$1,0),"")</f>
        <v/>
      </c>
      <c r="L107" s="9" t="e">
        <f>0.05*L106</f>
        <v>#DIV/0!</v>
      </c>
      <c r="M107" s="19"/>
      <c r="N107" s="9"/>
      <c r="O107" s="21" t="str">
        <f>IFERROR(VLOOKUP($B107,'SpEd BEA Rates by Month'!$B$4:$O$380,$O$1,0),"")</f>
        <v/>
      </c>
      <c r="P107" s="21" t="e">
        <f>0.05*P106</f>
        <v>#DIV/0!</v>
      </c>
      <c r="Q107" s="23"/>
      <c r="R107" s="21"/>
    </row>
    <row r="108" spans="1:18" ht="15" thickBot="1" x14ac:dyDescent="0.4">
      <c r="A108" s="5"/>
      <c r="B108" s="5" t="s">
        <v>377</v>
      </c>
      <c r="C108" s="28" t="str">
        <f>IFERROR(VLOOKUP($B108,'SpEd BEA Rates by Month'!$B$4:$C$380,2,0)," ")</f>
        <v xml:space="preserve"> </v>
      </c>
      <c r="D108" s="11">
        <f>D106-D107</f>
        <v>935.56146458333342</v>
      </c>
      <c r="E108" s="14"/>
      <c r="F108" s="11"/>
      <c r="G108" s="18" t="str">
        <f>IFERROR(VLOOKUP($B108,'SpEd BEA Rates by Month'!$B$4:$O$380,$G$1,0),"")</f>
        <v/>
      </c>
      <c r="H108" s="10">
        <f>H106-H107</f>
        <v>0</v>
      </c>
      <c r="I108" s="15"/>
      <c r="J108" s="18"/>
      <c r="K108" s="8" t="str">
        <f>IFERROR(VLOOKUP($B108,'SpEd BEA Rates by Month'!$B$4:$O$380,$K$1,0),"")</f>
        <v/>
      </c>
      <c r="L108" s="9" t="e">
        <f>L106-L107</f>
        <v>#DIV/0!</v>
      </c>
      <c r="M108" s="19"/>
      <c r="N108" s="9"/>
      <c r="O108" s="21" t="str">
        <f>IFERROR(VLOOKUP($B108,'SpEd BEA Rates by Month'!$B$4:$O$380,$O$1,0),"")</f>
        <v/>
      </c>
      <c r="P108" s="21" t="e">
        <f>P106-P107</f>
        <v>#DIV/0!</v>
      </c>
      <c r="Q108" s="23"/>
      <c r="R108" s="21"/>
    </row>
    <row r="109" spans="1:18" ht="15" thickBot="1" x14ac:dyDescent="0.4">
      <c r="A109" s="1" t="s">
        <v>72</v>
      </c>
      <c r="B109" s="1" t="s">
        <v>73</v>
      </c>
      <c r="C109" s="7">
        <f>IFERROR(VLOOKUP($B109,'SpEd BEA Rates by Month'!$B$4:$C$380,2,0)," ")</f>
        <v>9889.98</v>
      </c>
      <c r="D109" s="7">
        <f t="shared" si="82"/>
        <v>11373.476999999999</v>
      </c>
      <c r="E109" s="13">
        <f>VLOOKUP($B109,AAFTE!$C$4:$D$300,2,0)</f>
        <v>0.875</v>
      </c>
      <c r="F109" s="7">
        <f>D109*E109</f>
        <v>9951.7923749999991</v>
      </c>
      <c r="G109" s="7">
        <f>IFERROR(VLOOKUP($B109,'SpEd BEA Rates by Month'!$B$4:$O$380,$G$1,0),"")</f>
        <v>0</v>
      </c>
      <c r="H109" s="7">
        <f t="shared" ref="H109:H118" si="84">G109*1.15</f>
        <v>0</v>
      </c>
      <c r="I109" s="13">
        <f>VLOOKUP($B109,AAFTE!$C$4:$F$300,3,0)</f>
        <v>0</v>
      </c>
      <c r="J109" s="7">
        <f t="shared" ref="J109:J118" si="85">H109*I109</f>
        <v>0</v>
      </c>
      <c r="K109" s="7">
        <f>IFERROR(VLOOKUP($B109,'SpEd BEA Rates by Month'!$B$4:$O$380,$K$1,0),"")</f>
        <v>0</v>
      </c>
      <c r="L109" s="7">
        <f t="shared" ref="L109:L118" si="86">K109*1.15</f>
        <v>0</v>
      </c>
      <c r="M109" s="13">
        <f>VLOOKUP($B109,AAFTE!$C$4:$F$300,4,0)</f>
        <v>0</v>
      </c>
      <c r="N109" s="7">
        <f t="shared" ref="N109:N118" si="87">L109*M109</f>
        <v>0</v>
      </c>
      <c r="O109" s="7">
        <f>IFERROR(VLOOKUP($B109,'SpEd BEA Rates by Month'!$B$4:$O$380,$O$1,0),"")</f>
        <v>0</v>
      </c>
      <c r="P109" s="7">
        <f t="shared" ref="P109:P118" si="88">O109*1.15</f>
        <v>0</v>
      </c>
      <c r="Q109" s="13">
        <f>VLOOKUP($B109,AAFTE!$C$4:$G$300,5,0)</f>
        <v>0</v>
      </c>
      <c r="R109" s="7">
        <f t="shared" ref="R109:R118" si="89">P109*Q109</f>
        <v>0</v>
      </c>
    </row>
    <row r="110" spans="1:18" ht="15" thickBot="1" x14ac:dyDescent="0.4">
      <c r="A110" s="1" t="s">
        <v>72</v>
      </c>
      <c r="B110" s="1" t="s">
        <v>74</v>
      </c>
      <c r="C110" s="7">
        <f>IFERROR(VLOOKUP($B110,'SpEd BEA Rates by Month'!$B$4:$C$380,2,0)," ")</f>
        <v>10205.09</v>
      </c>
      <c r="D110" s="7">
        <f t="shared" si="82"/>
        <v>11735.853499999999</v>
      </c>
      <c r="E110" s="13">
        <f>VLOOKUP($B110,AAFTE!$C$4:$D$300,2,0)</f>
        <v>22.25</v>
      </c>
      <c r="F110" s="7">
        <f t="shared" ref="F110:F118" si="90">D110*E110</f>
        <v>261122.74037499999</v>
      </c>
      <c r="G110" s="7">
        <f>IFERROR(VLOOKUP($B110,'SpEd BEA Rates by Month'!$B$4:$O$380,$G$1,0),"")</f>
        <v>0</v>
      </c>
      <c r="H110" s="7">
        <f t="shared" si="84"/>
        <v>0</v>
      </c>
      <c r="I110" s="13">
        <f>VLOOKUP($B110,AAFTE!$C$4:$F$300,3,0)</f>
        <v>0</v>
      </c>
      <c r="J110" s="7">
        <f t="shared" si="85"/>
        <v>0</v>
      </c>
      <c r="K110" s="7">
        <f>IFERROR(VLOOKUP($B110,'SpEd BEA Rates by Month'!$B$4:$O$380,$K$1,0),"")</f>
        <v>0</v>
      </c>
      <c r="L110" s="7">
        <f t="shared" si="86"/>
        <v>0</v>
      </c>
      <c r="M110" s="13">
        <f>VLOOKUP($B110,AAFTE!$C$4:$F$300,4,0)</f>
        <v>0</v>
      </c>
      <c r="N110" s="7">
        <f t="shared" si="87"/>
        <v>0</v>
      </c>
      <c r="O110" s="7">
        <f>IFERROR(VLOOKUP($B110,'SpEd BEA Rates by Month'!$B$4:$O$380,$O$1,0),"")</f>
        <v>0</v>
      </c>
      <c r="P110" s="7">
        <f t="shared" si="88"/>
        <v>0</v>
      </c>
      <c r="Q110" s="13">
        <f>VLOOKUP($B110,AAFTE!$C$4:$G$300,5,0)</f>
        <v>0</v>
      </c>
      <c r="R110" s="7">
        <f t="shared" si="89"/>
        <v>0</v>
      </c>
    </row>
    <row r="111" spans="1:18" ht="15" thickBot="1" x14ac:dyDescent="0.4">
      <c r="A111" s="1" t="s">
        <v>72</v>
      </c>
      <c r="B111" s="1" t="s">
        <v>75</v>
      </c>
      <c r="C111" s="7">
        <f>IFERROR(VLOOKUP($B111,'SpEd BEA Rates by Month'!$B$4:$C$380,2,0)," ")</f>
        <v>10046.48</v>
      </c>
      <c r="D111" s="7">
        <f t="shared" si="82"/>
        <v>11553.451999999999</v>
      </c>
      <c r="E111" s="13">
        <f>VLOOKUP($B111,AAFTE!$C$4:$D$300,2,0)</f>
        <v>5.125</v>
      </c>
      <c r="F111" s="7">
        <f t="shared" si="90"/>
        <v>59211.441499999994</v>
      </c>
      <c r="G111" s="7">
        <f>IFERROR(VLOOKUP($B111,'SpEd BEA Rates by Month'!$B$4:$O$380,$G$1,0),"")</f>
        <v>0</v>
      </c>
      <c r="H111" s="7">
        <f t="shared" si="84"/>
        <v>0</v>
      </c>
      <c r="I111" s="13">
        <f>VLOOKUP($B111,AAFTE!$C$4:$F$300,3,0)</f>
        <v>0</v>
      </c>
      <c r="J111" s="7">
        <f t="shared" si="85"/>
        <v>0</v>
      </c>
      <c r="K111" s="7">
        <f>IFERROR(VLOOKUP($B111,'SpEd BEA Rates by Month'!$B$4:$O$380,$K$1,0),"")</f>
        <v>0</v>
      </c>
      <c r="L111" s="7">
        <f t="shared" si="86"/>
        <v>0</v>
      </c>
      <c r="M111" s="13">
        <f>VLOOKUP($B111,AAFTE!$C$4:$F$300,4,0)</f>
        <v>0</v>
      </c>
      <c r="N111" s="7">
        <f t="shared" si="87"/>
        <v>0</v>
      </c>
      <c r="O111" s="7">
        <f>IFERROR(VLOOKUP($B111,'SpEd BEA Rates by Month'!$B$4:$O$380,$O$1,0),"")</f>
        <v>0</v>
      </c>
      <c r="P111" s="7">
        <f t="shared" si="88"/>
        <v>0</v>
      </c>
      <c r="Q111" s="13">
        <f>VLOOKUP($B111,AAFTE!$C$4:$G$300,5,0)</f>
        <v>0</v>
      </c>
      <c r="R111" s="7">
        <f t="shared" si="89"/>
        <v>0</v>
      </c>
    </row>
    <row r="112" spans="1:18" ht="15" thickBot="1" x14ac:dyDescent="0.4">
      <c r="A112" s="1" t="s">
        <v>72</v>
      </c>
      <c r="B112" s="1" t="s">
        <v>76</v>
      </c>
      <c r="C112" s="7">
        <f>IFERROR(VLOOKUP($B112,'SpEd BEA Rates by Month'!$B$4:$C$380,2,0)," ")</f>
        <v>10031.77</v>
      </c>
      <c r="D112" s="7">
        <f t="shared" si="82"/>
        <v>11536.5355</v>
      </c>
      <c r="E112" s="13">
        <f>VLOOKUP($B112,AAFTE!$C$4:$D$300,2,0)</f>
        <v>82.875</v>
      </c>
      <c r="F112" s="7">
        <f t="shared" si="90"/>
        <v>956090.37956250005</v>
      </c>
      <c r="G112" s="7">
        <f>IFERROR(VLOOKUP($B112,'SpEd BEA Rates by Month'!$B$4:$O$380,$G$1,0),"")</f>
        <v>0</v>
      </c>
      <c r="H112" s="7">
        <f t="shared" si="84"/>
        <v>0</v>
      </c>
      <c r="I112" s="13">
        <f>VLOOKUP($B112,AAFTE!$C$4:$F$300,3,0)</f>
        <v>0</v>
      </c>
      <c r="J112" s="7">
        <f t="shared" si="85"/>
        <v>0</v>
      </c>
      <c r="K112" s="7">
        <f>IFERROR(VLOOKUP($B112,'SpEd BEA Rates by Month'!$B$4:$O$380,$K$1,0),"")</f>
        <v>0</v>
      </c>
      <c r="L112" s="7">
        <f t="shared" si="86"/>
        <v>0</v>
      </c>
      <c r="M112" s="13">
        <f>VLOOKUP($B112,AAFTE!$C$4:$F$300,4,0)</f>
        <v>0</v>
      </c>
      <c r="N112" s="7">
        <f t="shared" si="87"/>
        <v>0</v>
      </c>
      <c r="O112" s="7">
        <f>IFERROR(VLOOKUP($B112,'SpEd BEA Rates by Month'!$B$4:$O$380,$O$1,0),"")</f>
        <v>0</v>
      </c>
      <c r="P112" s="7">
        <f t="shared" si="88"/>
        <v>0</v>
      </c>
      <c r="Q112" s="13">
        <f>VLOOKUP($B112,AAFTE!$C$4:$G$300,5,0)</f>
        <v>0</v>
      </c>
      <c r="R112" s="7">
        <f t="shared" si="89"/>
        <v>0</v>
      </c>
    </row>
    <row r="113" spans="1:18" ht="15" thickBot="1" x14ac:dyDescent="0.4">
      <c r="A113" s="1" t="s">
        <v>72</v>
      </c>
      <c r="B113" s="1" t="s">
        <v>77</v>
      </c>
      <c r="C113" s="7">
        <f>IFERROR(VLOOKUP($B113,'SpEd BEA Rates by Month'!$B$4:$C$380,2,0)," ")</f>
        <v>10038.15</v>
      </c>
      <c r="D113" s="7">
        <f t="shared" si="82"/>
        <v>11543.872499999999</v>
      </c>
      <c r="E113" s="13">
        <f>VLOOKUP($B113,AAFTE!$C$4:$D$300,2,0)</f>
        <v>25.875</v>
      </c>
      <c r="F113" s="7">
        <f t="shared" si="90"/>
        <v>298697.70093749999</v>
      </c>
      <c r="G113" s="7">
        <f>IFERROR(VLOOKUP($B113,'SpEd BEA Rates by Month'!$B$4:$O$380,$G$1,0),"")</f>
        <v>0</v>
      </c>
      <c r="H113" s="7">
        <f t="shared" si="84"/>
        <v>0</v>
      </c>
      <c r="I113" s="13">
        <f>VLOOKUP($B113,AAFTE!$C$4:$F$300,3,0)</f>
        <v>0</v>
      </c>
      <c r="J113" s="7">
        <f t="shared" si="85"/>
        <v>0</v>
      </c>
      <c r="K113" s="7">
        <f>IFERROR(VLOOKUP($B113,'SpEd BEA Rates by Month'!$B$4:$O$380,$K$1,0),"")</f>
        <v>0</v>
      </c>
      <c r="L113" s="7">
        <f t="shared" si="86"/>
        <v>0</v>
      </c>
      <c r="M113" s="13">
        <f>VLOOKUP($B113,AAFTE!$C$4:$F$300,4,0)</f>
        <v>0</v>
      </c>
      <c r="N113" s="7">
        <f t="shared" si="87"/>
        <v>0</v>
      </c>
      <c r="O113" s="7">
        <f>IFERROR(VLOOKUP($B113,'SpEd BEA Rates by Month'!$B$4:$O$380,$O$1,0),"")</f>
        <v>0</v>
      </c>
      <c r="P113" s="7">
        <f t="shared" si="88"/>
        <v>0</v>
      </c>
      <c r="Q113" s="13">
        <f>VLOOKUP($B113,AAFTE!$C$4:$G$300,5,0)</f>
        <v>0</v>
      </c>
      <c r="R113" s="7">
        <f t="shared" si="89"/>
        <v>0</v>
      </c>
    </row>
    <row r="114" spans="1:18" ht="15" thickBot="1" x14ac:dyDescent="0.4">
      <c r="A114" s="1" t="s">
        <v>72</v>
      </c>
      <c r="B114" s="1" t="s">
        <v>78</v>
      </c>
      <c r="C114" s="7">
        <f>IFERROR(VLOOKUP($B114,'SpEd BEA Rates by Month'!$B$4:$C$380,2,0)," ")</f>
        <v>10013.24</v>
      </c>
      <c r="D114" s="7">
        <f t="shared" si="82"/>
        <v>11515.225999999999</v>
      </c>
      <c r="E114" s="13">
        <f>VLOOKUP($B114,AAFTE!$C$4:$D$300,2,0)</f>
        <v>11.75</v>
      </c>
      <c r="F114" s="7">
        <f t="shared" si="90"/>
        <v>135303.90549999999</v>
      </c>
      <c r="G114" s="7">
        <f>IFERROR(VLOOKUP($B114,'SpEd BEA Rates by Month'!$B$4:$O$380,$G$1,0),"")</f>
        <v>0</v>
      </c>
      <c r="H114" s="7">
        <f t="shared" si="84"/>
        <v>0</v>
      </c>
      <c r="I114" s="13">
        <f>VLOOKUP($B114,AAFTE!$C$4:$F$300,3,0)</f>
        <v>0</v>
      </c>
      <c r="J114" s="7">
        <f t="shared" si="85"/>
        <v>0</v>
      </c>
      <c r="K114" s="7">
        <f>IFERROR(VLOOKUP($B114,'SpEd BEA Rates by Month'!$B$4:$O$380,$K$1,0),"")</f>
        <v>0</v>
      </c>
      <c r="L114" s="7">
        <f t="shared" si="86"/>
        <v>0</v>
      </c>
      <c r="M114" s="13">
        <f>VLOOKUP($B114,AAFTE!$C$4:$F$300,4,0)</f>
        <v>0</v>
      </c>
      <c r="N114" s="7">
        <f t="shared" si="87"/>
        <v>0</v>
      </c>
      <c r="O114" s="7">
        <f>IFERROR(VLOOKUP($B114,'SpEd BEA Rates by Month'!$B$4:$O$380,$O$1,0),"")</f>
        <v>0</v>
      </c>
      <c r="P114" s="7">
        <f t="shared" si="88"/>
        <v>0</v>
      </c>
      <c r="Q114" s="13">
        <f>VLOOKUP($B114,AAFTE!$C$4:$G$300,5,0)</f>
        <v>0</v>
      </c>
      <c r="R114" s="7">
        <f t="shared" si="89"/>
        <v>0</v>
      </c>
    </row>
    <row r="115" spans="1:18" ht="15" thickBot="1" x14ac:dyDescent="0.4">
      <c r="A115" s="1" t="s">
        <v>72</v>
      </c>
      <c r="B115" s="1" t="s">
        <v>79</v>
      </c>
      <c r="C115" s="7">
        <f>IFERROR(VLOOKUP($B115,'SpEd BEA Rates by Month'!$B$4:$C$380,2,0)," ")</f>
        <v>10193.209999999999</v>
      </c>
      <c r="D115" s="7">
        <f t="shared" si="82"/>
        <v>11722.191499999999</v>
      </c>
      <c r="E115" s="13">
        <f>VLOOKUP($B115,AAFTE!$C$4:$D$300,2,0)</f>
        <v>3</v>
      </c>
      <c r="F115" s="7">
        <f t="shared" si="90"/>
        <v>35166.574499999995</v>
      </c>
      <c r="G115" s="7">
        <f>IFERROR(VLOOKUP($B115,'SpEd BEA Rates by Month'!$B$4:$O$380,$G$1,0),"")</f>
        <v>0</v>
      </c>
      <c r="H115" s="7">
        <f t="shared" si="84"/>
        <v>0</v>
      </c>
      <c r="I115" s="13">
        <f>VLOOKUP($B115,AAFTE!$C$4:$F$300,3,0)</f>
        <v>0</v>
      </c>
      <c r="J115" s="7">
        <f t="shared" si="85"/>
        <v>0</v>
      </c>
      <c r="K115" s="7">
        <f>IFERROR(VLOOKUP($B115,'SpEd BEA Rates by Month'!$B$4:$O$380,$K$1,0),"")</f>
        <v>0</v>
      </c>
      <c r="L115" s="7">
        <f t="shared" si="86"/>
        <v>0</v>
      </c>
      <c r="M115" s="13">
        <f>VLOOKUP($B115,AAFTE!$C$4:$F$300,4,0)</f>
        <v>0</v>
      </c>
      <c r="N115" s="7">
        <f t="shared" si="87"/>
        <v>0</v>
      </c>
      <c r="O115" s="7">
        <f>IFERROR(VLOOKUP($B115,'SpEd BEA Rates by Month'!$B$4:$O$380,$O$1,0),"")</f>
        <v>0</v>
      </c>
      <c r="P115" s="7">
        <f t="shared" si="88"/>
        <v>0</v>
      </c>
      <c r="Q115" s="13">
        <f>VLOOKUP($B115,AAFTE!$C$4:$G$300,5,0)</f>
        <v>0</v>
      </c>
      <c r="R115" s="7">
        <f t="shared" si="89"/>
        <v>0</v>
      </c>
    </row>
    <row r="116" spans="1:18" ht="15" thickBot="1" x14ac:dyDescent="0.4">
      <c r="A116" s="1" t="s">
        <v>72</v>
      </c>
      <c r="B116" s="1" t="s">
        <v>80</v>
      </c>
      <c r="C116" s="7">
        <f>IFERROR(VLOOKUP($B116,'SpEd BEA Rates by Month'!$B$4:$C$380,2,0)," ")</f>
        <v>9942.86</v>
      </c>
      <c r="D116" s="7">
        <f t="shared" si="82"/>
        <v>11434.289000000001</v>
      </c>
      <c r="E116" s="13">
        <f>VLOOKUP($B116,AAFTE!$C$4:$D$300,2,0)</f>
        <v>24.625</v>
      </c>
      <c r="F116" s="7">
        <f t="shared" si="90"/>
        <v>281569.36662500002</v>
      </c>
      <c r="G116" s="7">
        <f>IFERROR(VLOOKUP($B116,'SpEd BEA Rates by Month'!$B$4:$O$380,$G$1,0),"")</f>
        <v>0</v>
      </c>
      <c r="H116" s="7">
        <f t="shared" si="84"/>
        <v>0</v>
      </c>
      <c r="I116" s="13">
        <f>VLOOKUP($B116,AAFTE!$C$4:$F$300,3,0)</f>
        <v>0</v>
      </c>
      <c r="J116" s="7">
        <f t="shared" si="85"/>
        <v>0</v>
      </c>
      <c r="K116" s="7">
        <f>IFERROR(VLOOKUP($B116,'SpEd BEA Rates by Month'!$B$4:$O$380,$K$1,0),"")</f>
        <v>0</v>
      </c>
      <c r="L116" s="7">
        <f t="shared" si="86"/>
        <v>0</v>
      </c>
      <c r="M116" s="13">
        <f>VLOOKUP($B116,AAFTE!$C$4:$F$300,4,0)</f>
        <v>0</v>
      </c>
      <c r="N116" s="7">
        <f t="shared" si="87"/>
        <v>0</v>
      </c>
      <c r="O116" s="7">
        <f>IFERROR(VLOOKUP($B116,'SpEd BEA Rates by Month'!$B$4:$O$380,$O$1,0),"")</f>
        <v>0</v>
      </c>
      <c r="P116" s="7">
        <f t="shared" si="88"/>
        <v>0</v>
      </c>
      <c r="Q116" s="13">
        <f>VLOOKUP($B116,AAFTE!$C$4:$G$300,5,0)</f>
        <v>0</v>
      </c>
      <c r="R116" s="7">
        <f t="shared" si="89"/>
        <v>0</v>
      </c>
    </row>
    <row r="117" spans="1:18" ht="15" thickBot="1" x14ac:dyDescent="0.4">
      <c r="A117" s="1" t="s">
        <v>72</v>
      </c>
      <c r="B117" s="1" t="s">
        <v>81</v>
      </c>
      <c r="C117" s="7">
        <f>IFERROR(VLOOKUP($B117,'SpEd BEA Rates by Month'!$B$4:$C$380,2,0)," ")</f>
        <v>10019.64</v>
      </c>
      <c r="D117" s="7">
        <f t="shared" si="82"/>
        <v>11522.585999999999</v>
      </c>
      <c r="E117" s="13">
        <f>VLOOKUP($B117,AAFTE!$C$4:$D$300,2,0)</f>
        <v>9.375</v>
      </c>
      <c r="F117" s="7">
        <f t="shared" si="90"/>
        <v>108024.24374999999</v>
      </c>
      <c r="G117" s="7">
        <f>IFERROR(VLOOKUP($B117,'SpEd BEA Rates by Month'!$B$4:$O$380,$G$1,0),"")</f>
        <v>0</v>
      </c>
      <c r="H117" s="7">
        <f t="shared" si="84"/>
        <v>0</v>
      </c>
      <c r="I117" s="13">
        <f>VLOOKUP($B117,AAFTE!$C$4:$F$300,3,0)</f>
        <v>0</v>
      </c>
      <c r="J117" s="7">
        <f t="shared" si="85"/>
        <v>0</v>
      </c>
      <c r="K117" s="7">
        <f>IFERROR(VLOOKUP($B117,'SpEd BEA Rates by Month'!$B$4:$O$380,$K$1,0),"")</f>
        <v>0</v>
      </c>
      <c r="L117" s="7">
        <f t="shared" si="86"/>
        <v>0</v>
      </c>
      <c r="M117" s="13">
        <f>VLOOKUP($B117,AAFTE!$C$4:$F$300,4,0)</f>
        <v>0</v>
      </c>
      <c r="N117" s="7">
        <f t="shared" si="87"/>
        <v>0</v>
      </c>
      <c r="O117" s="7">
        <f>IFERROR(VLOOKUP($B117,'SpEd BEA Rates by Month'!$B$4:$O$380,$O$1,0),"")</f>
        <v>0</v>
      </c>
      <c r="P117" s="7">
        <f t="shared" si="88"/>
        <v>0</v>
      </c>
      <c r="Q117" s="13">
        <f>VLOOKUP($B117,AAFTE!$C$4:$G$300,5,0)</f>
        <v>0</v>
      </c>
      <c r="R117" s="7">
        <f t="shared" si="89"/>
        <v>0</v>
      </c>
    </row>
    <row r="118" spans="1:18" ht="15" thickBot="1" x14ac:dyDescent="0.4">
      <c r="A118" s="1" t="s">
        <v>72</v>
      </c>
      <c r="B118" s="1" t="s">
        <v>82</v>
      </c>
      <c r="C118" s="7">
        <f>IFERROR(VLOOKUP($B118,'SpEd BEA Rates by Month'!$B$4:$C$380,2,0)," ")</f>
        <v>10086.76</v>
      </c>
      <c r="D118" s="7">
        <f t="shared" si="82"/>
        <v>11599.773999999999</v>
      </c>
      <c r="E118" s="13">
        <f>VLOOKUP($B118,AAFTE!$C$4:$D$300,2,0)</f>
        <v>0.375</v>
      </c>
      <c r="F118" s="7">
        <f t="shared" si="90"/>
        <v>4349.91525</v>
      </c>
      <c r="G118" s="7">
        <f>IFERROR(VLOOKUP($B118,'SpEd BEA Rates by Month'!$B$4:$O$380,$G$1,0),"")</f>
        <v>0</v>
      </c>
      <c r="H118" s="7">
        <f t="shared" si="84"/>
        <v>0</v>
      </c>
      <c r="I118" s="13">
        <f>VLOOKUP($B118,AAFTE!$C$4:$F$300,3,0)</f>
        <v>0</v>
      </c>
      <c r="J118" s="7">
        <f t="shared" si="85"/>
        <v>0</v>
      </c>
      <c r="K118" s="7">
        <f>IFERROR(VLOOKUP($B118,'SpEd BEA Rates by Month'!$B$4:$O$380,$K$1,0),"")</f>
        <v>0</v>
      </c>
      <c r="L118" s="7">
        <f t="shared" si="86"/>
        <v>0</v>
      </c>
      <c r="M118" s="13">
        <f>VLOOKUP($B118,AAFTE!$C$4:$F$300,4,0)</f>
        <v>0</v>
      </c>
      <c r="N118" s="7">
        <f t="shared" si="87"/>
        <v>0</v>
      </c>
      <c r="O118" s="7">
        <f>IFERROR(VLOOKUP($B118,'SpEd BEA Rates by Month'!$B$4:$O$380,$O$1,0),"")</f>
        <v>0</v>
      </c>
      <c r="P118" s="7">
        <f t="shared" si="88"/>
        <v>0</v>
      </c>
      <c r="Q118" s="13">
        <f>VLOOKUP($B118,AAFTE!$C$4:$G$300,5,0)</f>
        <v>0</v>
      </c>
      <c r="R118" s="7">
        <f t="shared" si="89"/>
        <v>0</v>
      </c>
    </row>
    <row r="119" spans="1:18" ht="15" thickBot="1" x14ac:dyDescent="0.4">
      <c r="A119" s="5" t="s">
        <v>347</v>
      </c>
      <c r="B119" s="5" t="s">
        <v>844</v>
      </c>
      <c r="C119" s="28" t="str">
        <f>IFERROR(VLOOKUP($B119,'SpEd BEA Rates by Month'!$B$4:$C$380,2,0)," ")</f>
        <v xml:space="preserve"> </v>
      </c>
      <c r="D119" s="11">
        <f>F119/E119</f>
        <v>11548.626247817328</v>
      </c>
      <c r="E119" s="25">
        <f>SUM(E109:E118)</f>
        <v>186.125</v>
      </c>
      <c r="F119" s="17">
        <f>SUM(F109:F118)</f>
        <v>2149488.0603750004</v>
      </c>
      <c r="G119" s="18" t="str">
        <f>IFERROR(VLOOKUP($B119,'SpEd BEA Rates by Month'!$B$4:$O$380,$G$1,0),"")</f>
        <v/>
      </c>
      <c r="H119" s="10" t="e">
        <f>J119/I119</f>
        <v>#DIV/0!</v>
      </c>
      <c r="I119" s="15">
        <f>SUM(I109:I118)</f>
        <v>0</v>
      </c>
      <c r="J119" s="18">
        <f>SUM(J109:J118)</f>
        <v>0</v>
      </c>
      <c r="K119" s="8" t="str">
        <f>IFERROR(VLOOKUP($B119,'SpEd BEA Rates by Month'!$B$4:$O$380,$K$1,0),"")</f>
        <v/>
      </c>
      <c r="L119" s="9" t="e">
        <f>N119/M119</f>
        <v>#DIV/0!</v>
      </c>
      <c r="M119" s="19">
        <f>SUM(M109:M118)</f>
        <v>0</v>
      </c>
      <c r="N119" s="9">
        <f>SUM(N109:N118)</f>
        <v>0</v>
      </c>
      <c r="O119" s="21" t="str">
        <f>IFERROR(VLOOKUP($B119,'SpEd BEA Rates by Month'!$B$4:$O$380,$O$1,0),"")</f>
        <v/>
      </c>
      <c r="P119" s="21" t="e">
        <f>R119/Q119</f>
        <v>#DIV/0!</v>
      </c>
      <c r="Q119" s="23">
        <f>SUM(Q109:Q118)</f>
        <v>0</v>
      </c>
      <c r="R119" s="21">
        <f>SUM(R109:R118)</f>
        <v>0</v>
      </c>
    </row>
    <row r="120" spans="1:18" ht="15" thickBot="1" x14ac:dyDescent="0.4">
      <c r="A120" s="5"/>
      <c r="B120" s="5" t="s">
        <v>872</v>
      </c>
      <c r="C120" s="28" t="str">
        <f>IFERROR(VLOOKUP($B120,'SpEd BEA Rates by Month'!$B$4:$C$380,2,0)," ")</f>
        <v xml:space="preserve"> </v>
      </c>
      <c r="D120" s="11">
        <f>D119/12</f>
        <v>962.38552065144404</v>
      </c>
      <c r="E120" s="14"/>
      <c r="F120" s="24"/>
      <c r="G120" s="18" t="str">
        <f>IFERROR(VLOOKUP($B120,'SpEd BEA Rates by Month'!$B$4:$O$380,$G$1,0),"")</f>
        <v/>
      </c>
      <c r="H120" s="10" t="e">
        <f>H119/12</f>
        <v>#DIV/0!</v>
      </c>
      <c r="I120" s="15"/>
      <c r="J120" s="18"/>
      <c r="K120" s="8" t="str">
        <f>IFERROR(VLOOKUP($B120,'SpEd BEA Rates by Month'!$B$4:$O$380,$K$1,0),"")</f>
        <v/>
      </c>
      <c r="L120" s="9" t="e">
        <f>L119/12</f>
        <v>#DIV/0!</v>
      </c>
      <c r="M120" s="19"/>
      <c r="N120" s="9"/>
      <c r="O120" s="21" t="str">
        <f>IFERROR(VLOOKUP($B120,'SpEd BEA Rates by Month'!$B$4:$O$380,$O$1,0),"")</f>
        <v/>
      </c>
      <c r="P120" s="21" t="e">
        <f>P119/12</f>
        <v>#DIV/0!</v>
      </c>
      <c r="Q120" s="23"/>
      <c r="R120" s="21"/>
    </row>
    <row r="121" spans="1:18" ht="15" thickBot="1" x14ac:dyDescent="0.4">
      <c r="A121" s="5"/>
      <c r="B121" s="5" t="s">
        <v>853</v>
      </c>
      <c r="C121" s="28" t="str">
        <f>IFERROR(VLOOKUP($B121,'SpEd BEA Rates by Month'!$B$4:$C$380,2,0)," ")</f>
        <v xml:space="preserve"> </v>
      </c>
      <c r="D121" s="11">
        <f>0.05*D120</f>
        <v>48.119276032572202</v>
      </c>
      <c r="E121" s="14"/>
      <c r="F121" s="24"/>
      <c r="G121" s="18" t="str">
        <f>IFERROR(VLOOKUP($B121,'SpEd BEA Rates by Month'!$B$4:$O$380,$G$1,0),"")</f>
        <v/>
      </c>
      <c r="H121" s="10" t="e">
        <f>0.05*H120</f>
        <v>#DIV/0!</v>
      </c>
      <c r="I121" s="15"/>
      <c r="J121" s="18"/>
      <c r="K121" s="8" t="str">
        <f>IFERROR(VLOOKUP($B121,'SpEd BEA Rates by Month'!$B$4:$O$380,$K$1,0),"")</f>
        <v/>
      </c>
      <c r="L121" s="9" t="e">
        <f>0.05*L120</f>
        <v>#DIV/0!</v>
      </c>
      <c r="M121" s="19"/>
      <c r="N121" s="9"/>
      <c r="O121" s="21" t="str">
        <f>IFERROR(VLOOKUP($B121,'SpEd BEA Rates by Month'!$B$4:$O$380,$O$1,0),"")</f>
        <v/>
      </c>
      <c r="P121" s="21" t="e">
        <f>0.05*P120</f>
        <v>#DIV/0!</v>
      </c>
      <c r="Q121" s="23"/>
      <c r="R121" s="21"/>
    </row>
    <row r="122" spans="1:18" ht="15" thickBot="1" x14ac:dyDescent="0.4">
      <c r="A122" s="5"/>
      <c r="B122" s="5" t="s">
        <v>377</v>
      </c>
      <c r="C122" s="28" t="str">
        <f>IFERROR(VLOOKUP($B122,'SpEd BEA Rates by Month'!$B$4:$C$380,2,0)," ")</f>
        <v xml:space="preserve"> </v>
      </c>
      <c r="D122" s="11">
        <f>D120-D121</f>
        <v>914.26624461887184</v>
      </c>
      <c r="E122" s="14"/>
      <c r="F122" s="11"/>
      <c r="G122" s="18" t="str">
        <f>IFERROR(VLOOKUP($B122,'SpEd BEA Rates by Month'!$B$4:$O$380,$G$1,0),"")</f>
        <v/>
      </c>
      <c r="H122" s="10" t="e">
        <f>H120-H121</f>
        <v>#DIV/0!</v>
      </c>
      <c r="I122" s="15"/>
      <c r="J122" s="18"/>
      <c r="K122" s="8" t="str">
        <f>IFERROR(VLOOKUP($B122,'SpEd BEA Rates by Month'!$B$4:$O$380,$K$1,0),"")</f>
        <v/>
      </c>
      <c r="L122" s="9" t="e">
        <f>L120-L121</f>
        <v>#DIV/0!</v>
      </c>
      <c r="M122" s="19"/>
      <c r="N122" s="9"/>
      <c r="O122" s="21" t="str">
        <f>IFERROR(VLOOKUP($B122,'SpEd BEA Rates by Month'!$B$4:$O$380,$O$1,0),"")</f>
        <v/>
      </c>
      <c r="P122" s="21" t="e">
        <f>P120-P121</f>
        <v>#DIV/0!</v>
      </c>
      <c r="Q122" s="23"/>
      <c r="R122" s="21"/>
    </row>
    <row r="123" spans="1:18" ht="15" thickBot="1" x14ac:dyDescent="0.4">
      <c r="A123" s="1" t="s">
        <v>83</v>
      </c>
      <c r="B123" s="1" t="s">
        <v>84</v>
      </c>
      <c r="C123" s="7">
        <f>IFERROR(VLOOKUP($B123,'SpEd BEA Rates by Month'!$B$4:$C$380,2,0)," ")</f>
        <v>9969.75</v>
      </c>
      <c r="D123" s="7">
        <f t="shared" si="82"/>
        <v>11465.2125</v>
      </c>
      <c r="E123" s="13">
        <f>VLOOKUP($B123,AAFTE!$C$4:$D$300,2,0)</f>
        <v>45.75</v>
      </c>
      <c r="F123" s="7">
        <f>D123*E123</f>
        <v>524533.47187499993</v>
      </c>
      <c r="G123" s="7">
        <f>IFERROR(VLOOKUP($B123,'SpEd BEA Rates by Month'!$B$4:$O$380,$G$1,0),"")</f>
        <v>0</v>
      </c>
      <c r="H123" s="7">
        <f t="shared" ref="H123:H135" si="91">G123*1.15</f>
        <v>0</v>
      </c>
      <c r="I123" s="13">
        <f>VLOOKUP($B123,AAFTE!$C$4:$F$300,3,0)</f>
        <v>0</v>
      </c>
      <c r="J123" s="7">
        <f t="shared" ref="J123:J135" si="92">H123*I123</f>
        <v>0</v>
      </c>
      <c r="K123" s="7">
        <f>IFERROR(VLOOKUP($B123,'SpEd BEA Rates by Month'!$B$4:$O$380,$K$1,0),"")</f>
        <v>0</v>
      </c>
      <c r="L123" s="7">
        <f t="shared" ref="L123:L135" si="93">K123*1.15</f>
        <v>0</v>
      </c>
      <c r="M123" s="13">
        <f>VLOOKUP($B123,AAFTE!$C$4:$F$300,4,0)</f>
        <v>0</v>
      </c>
      <c r="N123" s="7">
        <f t="shared" ref="N123:N135" si="94">L123*M123</f>
        <v>0</v>
      </c>
      <c r="O123" s="7">
        <f>IFERROR(VLOOKUP($B123,'SpEd BEA Rates by Month'!$B$4:$O$380,$O$1,0),"")</f>
        <v>0</v>
      </c>
      <c r="P123" s="7">
        <f t="shared" ref="P123:P135" si="95">O123*1.15</f>
        <v>0</v>
      </c>
      <c r="Q123" s="13">
        <f>VLOOKUP($B123,AAFTE!$C$4:$G$300,5,0)</f>
        <v>0</v>
      </c>
      <c r="R123" s="7">
        <f t="shared" ref="R123:R135" si="96">P123*Q123</f>
        <v>0</v>
      </c>
    </row>
    <row r="124" spans="1:18" ht="15" thickBot="1" x14ac:dyDescent="0.4">
      <c r="A124" s="1" t="s">
        <v>83</v>
      </c>
      <c r="B124" s="1" t="s">
        <v>85</v>
      </c>
      <c r="C124" s="7">
        <f>IFERROR(VLOOKUP($B124,'SpEd BEA Rates by Month'!$B$4:$C$380,2,0)," ")</f>
        <v>10772.09</v>
      </c>
      <c r="D124" s="7">
        <f t="shared" si="82"/>
        <v>12387.903499999999</v>
      </c>
      <c r="E124" s="13">
        <f>VLOOKUP($B124,AAFTE!$C$4:$D$300,2,0)</f>
        <v>2.875</v>
      </c>
      <c r="F124" s="7">
        <f t="shared" ref="F124:F135" si="97">D124*E124</f>
        <v>35615.222562499999</v>
      </c>
      <c r="G124" s="7">
        <f>IFERROR(VLOOKUP($B124,'SpEd BEA Rates by Month'!$B$4:$O$380,$G$1,0),"")</f>
        <v>0</v>
      </c>
      <c r="H124" s="7">
        <f t="shared" si="91"/>
        <v>0</v>
      </c>
      <c r="I124" s="13">
        <f>VLOOKUP($B124,AAFTE!$C$4:$F$300,3,0)</f>
        <v>0</v>
      </c>
      <c r="J124" s="7">
        <f t="shared" si="92"/>
        <v>0</v>
      </c>
      <c r="K124" s="7">
        <f>IFERROR(VLOOKUP($B124,'SpEd BEA Rates by Month'!$B$4:$O$380,$K$1,0),"")</f>
        <v>0</v>
      </c>
      <c r="L124" s="7">
        <f t="shared" si="93"/>
        <v>0</v>
      </c>
      <c r="M124" s="13">
        <f>VLOOKUP($B124,AAFTE!$C$4:$F$300,4,0)</f>
        <v>0</v>
      </c>
      <c r="N124" s="7">
        <f t="shared" si="94"/>
        <v>0</v>
      </c>
      <c r="O124" s="7">
        <f>IFERROR(VLOOKUP($B124,'SpEd BEA Rates by Month'!$B$4:$O$380,$O$1,0),"")</f>
        <v>0</v>
      </c>
      <c r="P124" s="7">
        <f t="shared" si="95"/>
        <v>0</v>
      </c>
      <c r="Q124" s="13">
        <f>VLOOKUP($B124,AAFTE!$C$4:$G$300,5,0)</f>
        <v>0</v>
      </c>
      <c r="R124" s="7">
        <f t="shared" si="96"/>
        <v>0</v>
      </c>
    </row>
    <row r="125" spans="1:18" ht="15" thickBot="1" x14ac:dyDescent="0.4">
      <c r="A125" s="1" t="s">
        <v>83</v>
      </c>
      <c r="B125" s="1" t="s">
        <v>86</v>
      </c>
      <c r="C125" s="7">
        <f>IFERROR(VLOOKUP($B125,'SpEd BEA Rates by Month'!$B$4:$C$380,2,0)," ")</f>
        <v>10089.450000000001</v>
      </c>
      <c r="D125" s="7">
        <f t="shared" si="82"/>
        <v>11602.8675</v>
      </c>
      <c r="E125" s="13">
        <f>VLOOKUP($B125,AAFTE!$C$4:$D$300,2,0)</f>
        <v>5.5</v>
      </c>
      <c r="F125" s="7">
        <f t="shared" si="97"/>
        <v>63815.771250000005</v>
      </c>
      <c r="G125" s="7">
        <f>IFERROR(VLOOKUP($B125,'SpEd BEA Rates by Month'!$B$4:$O$380,$G$1,0),"")</f>
        <v>0</v>
      </c>
      <c r="H125" s="7">
        <f t="shared" si="91"/>
        <v>0</v>
      </c>
      <c r="I125" s="13">
        <f>VLOOKUP($B125,AAFTE!$C$4:$F$300,3,0)</f>
        <v>0</v>
      </c>
      <c r="J125" s="7">
        <f t="shared" si="92"/>
        <v>0</v>
      </c>
      <c r="K125" s="7">
        <f>IFERROR(VLOOKUP($B125,'SpEd BEA Rates by Month'!$B$4:$O$380,$K$1,0),"")</f>
        <v>0</v>
      </c>
      <c r="L125" s="7">
        <f t="shared" si="93"/>
        <v>0</v>
      </c>
      <c r="M125" s="13">
        <f>VLOOKUP($B125,AAFTE!$C$4:$F$300,4,0)</f>
        <v>0</v>
      </c>
      <c r="N125" s="7">
        <f t="shared" si="94"/>
        <v>0</v>
      </c>
      <c r="O125" s="7">
        <f>IFERROR(VLOOKUP($B125,'SpEd BEA Rates by Month'!$B$4:$O$380,$O$1,0),"")</f>
        <v>0</v>
      </c>
      <c r="P125" s="7">
        <f t="shared" si="95"/>
        <v>0</v>
      </c>
      <c r="Q125" s="13">
        <f>VLOOKUP($B125,AAFTE!$C$4:$G$300,5,0)</f>
        <v>0</v>
      </c>
      <c r="R125" s="7">
        <f t="shared" si="96"/>
        <v>0</v>
      </c>
    </row>
    <row r="126" spans="1:18" ht="15" thickBot="1" x14ac:dyDescent="0.4">
      <c r="A126" s="1" t="s">
        <v>83</v>
      </c>
      <c r="B126" s="1" t="s">
        <v>87</v>
      </c>
      <c r="C126" s="7">
        <f>IFERROR(VLOOKUP($B126,'SpEd BEA Rates by Month'!$B$4:$C$380,2,0)," ")</f>
        <v>9959.36</v>
      </c>
      <c r="D126" s="7">
        <f t="shared" si="82"/>
        <v>11453.263999999999</v>
      </c>
      <c r="E126" s="13">
        <f>VLOOKUP($B126,AAFTE!$C$4:$D$300,2,0)</f>
        <v>11.5</v>
      </c>
      <c r="F126" s="7">
        <f t="shared" si="97"/>
        <v>131712.53599999999</v>
      </c>
      <c r="G126" s="7">
        <f>IFERROR(VLOOKUP($B126,'SpEd BEA Rates by Month'!$B$4:$O$380,$G$1,0),"")</f>
        <v>0</v>
      </c>
      <c r="H126" s="7">
        <f t="shared" si="91"/>
        <v>0</v>
      </c>
      <c r="I126" s="13">
        <f>VLOOKUP($B126,AAFTE!$C$4:$F$300,3,0)</f>
        <v>0</v>
      </c>
      <c r="J126" s="7">
        <f t="shared" si="92"/>
        <v>0</v>
      </c>
      <c r="K126" s="7">
        <f>IFERROR(VLOOKUP($B126,'SpEd BEA Rates by Month'!$B$4:$O$380,$K$1,0),"")</f>
        <v>0</v>
      </c>
      <c r="L126" s="7">
        <f t="shared" si="93"/>
        <v>0</v>
      </c>
      <c r="M126" s="13">
        <f>VLOOKUP($B126,AAFTE!$C$4:$F$300,4,0)</f>
        <v>0</v>
      </c>
      <c r="N126" s="7">
        <f t="shared" si="94"/>
        <v>0</v>
      </c>
      <c r="O126" s="7">
        <f>IFERROR(VLOOKUP($B126,'SpEd BEA Rates by Month'!$B$4:$O$380,$O$1,0),"")</f>
        <v>0</v>
      </c>
      <c r="P126" s="7">
        <f t="shared" si="95"/>
        <v>0</v>
      </c>
      <c r="Q126" s="13">
        <f>VLOOKUP($B126,AAFTE!$C$4:$G$300,5,0)</f>
        <v>0</v>
      </c>
      <c r="R126" s="7">
        <f t="shared" si="96"/>
        <v>0</v>
      </c>
    </row>
    <row r="127" spans="1:18" ht="15" thickBot="1" x14ac:dyDescent="0.4">
      <c r="A127" s="1" t="s">
        <v>83</v>
      </c>
      <c r="B127" s="1" t="s">
        <v>88</v>
      </c>
      <c r="C127" s="7">
        <f>IFERROR(VLOOKUP($B127,'SpEd BEA Rates by Month'!$B$4:$C$380,2,0)," ")</f>
        <v>9875.15</v>
      </c>
      <c r="D127" s="7">
        <f t="shared" si="82"/>
        <v>11356.422499999999</v>
      </c>
      <c r="E127" s="13">
        <f>VLOOKUP($B127,AAFTE!$C$4:$D$300,2,0)</f>
        <v>0</v>
      </c>
      <c r="F127" s="7">
        <f t="shared" si="97"/>
        <v>0</v>
      </c>
      <c r="G127" s="7">
        <f>IFERROR(VLOOKUP($B127,'SpEd BEA Rates by Month'!$B$4:$O$380,$G$1,0),"")</f>
        <v>0</v>
      </c>
      <c r="H127" s="7">
        <f t="shared" si="91"/>
        <v>0</v>
      </c>
      <c r="I127" s="13">
        <f>VLOOKUP($B127,AAFTE!$C$4:$F$300,3,0)</f>
        <v>0</v>
      </c>
      <c r="J127" s="7">
        <f t="shared" si="92"/>
        <v>0</v>
      </c>
      <c r="K127" s="7">
        <f>IFERROR(VLOOKUP($B127,'SpEd BEA Rates by Month'!$B$4:$O$380,$K$1,0),"")</f>
        <v>0</v>
      </c>
      <c r="L127" s="7">
        <f t="shared" si="93"/>
        <v>0</v>
      </c>
      <c r="M127" s="13">
        <f>VLOOKUP($B127,AAFTE!$C$4:$F$300,4,0)</f>
        <v>0</v>
      </c>
      <c r="N127" s="7">
        <f t="shared" si="94"/>
        <v>0</v>
      </c>
      <c r="O127" s="7">
        <f>IFERROR(VLOOKUP($B127,'SpEd BEA Rates by Month'!$B$4:$O$380,$O$1,0),"")</f>
        <v>0</v>
      </c>
      <c r="P127" s="7">
        <f t="shared" si="95"/>
        <v>0</v>
      </c>
      <c r="Q127" s="13">
        <f>VLOOKUP($B127,AAFTE!$C$4:$G$300,5,0)</f>
        <v>0</v>
      </c>
      <c r="R127" s="7">
        <f t="shared" si="96"/>
        <v>0</v>
      </c>
    </row>
    <row r="128" spans="1:18" ht="15" thickBot="1" x14ac:dyDescent="0.4">
      <c r="A128" s="1" t="s">
        <v>83</v>
      </c>
      <c r="B128" s="1" t="s">
        <v>89</v>
      </c>
      <c r="C128" s="7">
        <f>IFERROR(VLOOKUP($B128,'SpEd BEA Rates by Month'!$B$4:$C$380,2,0)," ")</f>
        <v>10434.86</v>
      </c>
      <c r="D128" s="7">
        <f t="shared" si="82"/>
        <v>12000.089</v>
      </c>
      <c r="E128" s="13">
        <f>VLOOKUP($B128,AAFTE!$C$4:$D$300,2,0)</f>
        <v>5.375</v>
      </c>
      <c r="F128" s="7">
        <f t="shared" si="97"/>
        <v>64500.478374999999</v>
      </c>
      <c r="G128" s="7">
        <f>IFERROR(VLOOKUP($B128,'SpEd BEA Rates by Month'!$B$4:$O$380,$G$1,0),"")</f>
        <v>0</v>
      </c>
      <c r="H128" s="7">
        <f t="shared" si="91"/>
        <v>0</v>
      </c>
      <c r="I128" s="13">
        <f>VLOOKUP($B128,AAFTE!$C$4:$F$300,3,0)</f>
        <v>0</v>
      </c>
      <c r="J128" s="7">
        <f t="shared" si="92"/>
        <v>0</v>
      </c>
      <c r="K128" s="7">
        <f>IFERROR(VLOOKUP($B128,'SpEd BEA Rates by Month'!$B$4:$O$380,$K$1,0),"")</f>
        <v>0</v>
      </c>
      <c r="L128" s="7">
        <f t="shared" si="93"/>
        <v>0</v>
      </c>
      <c r="M128" s="13">
        <f>VLOOKUP($B128,AAFTE!$C$4:$F$300,4,0)</f>
        <v>0</v>
      </c>
      <c r="N128" s="7">
        <f t="shared" si="94"/>
        <v>0</v>
      </c>
      <c r="O128" s="7">
        <f>IFERROR(VLOOKUP($B128,'SpEd BEA Rates by Month'!$B$4:$O$380,$O$1,0),"")</f>
        <v>0</v>
      </c>
      <c r="P128" s="7">
        <f t="shared" si="95"/>
        <v>0</v>
      </c>
      <c r="Q128" s="13">
        <f>VLOOKUP($B128,AAFTE!$C$4:$G$300,5,0)</f>
        <v>0</v>
      </c>
      <c r="R128" s="7">
        <f t="shared" si="96"/>
        <v>0</v>
      </c>
    </row>
    <row r="129" spans="1:18" ht="15" thickBot="1" x14ac:dyDescent="0.4">
      <c r="A129" s="1" t="s">
        <v>83</v>
      </c>
      <c r="B129" s="1" t="s">
        <v>90</v>
      </c>
      <c r="C129" s="7">
        <f>IFERROR(VLOOKUP($B129,'SpEd BEA Rates by Month'!$B$4:$C$380,2,0)," ")</f>
        <v>10280.23</v>
      </c>
      <c r="D129" s="7">
        <f t="shared" si="82"/>
        <v>11822.264499999999</v>
      </c>
      <c r="E129" s="13">
        <f>VLOOKUP($B129,AAFTE!$C$4:$D$300,2,0)</f>
        <v>6.875</v>
      </c>
      <c r="F129" s="7">
        <f t="shared" si="97"/>
        <v>81278.068437499998</v>
      </c>
      <c r="G129" s="7">
        <f>IFERROR(VLOOKUP($B129,'SpEd BEA Rates by Month'!$B$4:$O$380,$G$1,0),"")</f>
        <v>0</v>
      </c>
      <c r="H129" s="7">
        <f t="shared" si="91"/>
        <v>0</v>
      </c>
      <c r="I129" s="13">
        <f>VLOOKUP($B129,AAFTE!$C$4:$F$300,3,0)</f>
        <v>0</v>
      </c>
      <c r="J129" s="7">
        <f t="shared" si="92"/>
        <v>0</v>
      </c>
      <c r="K129" s="7">
        <f>IFERROR(VLOOKUP($B129,'SpEd BEA Rates by Month'!$B$4:$O$380,$K$1,0),"")</f>
        <v>0</v>
      </c>
      <c r="L129" s="7">
        <f t="shared" si="93"/>
        <v>0</v>
      </c>
      <c r="M129" s="13">
        <f>VLOOKUP($B129,AAFTE!$C$4:$F$300,4,0)</f>
        <v>0</v>
      </c>
      <c r="N129" s="7">
        <f t="shared" si="94"/>
        <v>0</v>
      </c>
      <c r="O129" s="7">
        <f>IFERROR(VLOOKUP($B129,'SpEd BEA Rates by Month'!$B$4:$O$380,$O$1,0),"")</f>
        <v>0</v>
      </c>
      <c r="P129" s="7">
        <f t="shared" si="95"/>
        <v>0</v>
      </c>
      <c r="Q129" s="13">
        <f>VLOOKUP($B129,AAFTE!$C$4:$G$300,5,0)</f>
        <v>0</v>
      </c>
      <c r="R129" s="7">
        <f t="shared" si="96"/>
        <v>0</v>
      </c>
    </row>
    <row r="130" spans="1:18" ht="15" thickBot="1" x14ac:dyDescent="0.4">
      <c r="A130" s="1" t="s">
        <v>83</v>
      </c>
      <c r="B130" s="1" t="s">
        <v>91</v>
      </c>
      <c r="C130" s="7">
        <f>IFERROR(VLOOKUP($B130,'SpEd BEA Rates by Month'!$B$4:$C$380,2,0)," ")</f>
        <v>10112.06</v>
      </c>
      <c r="D130" s="7">
        <f t="shared" si="82"/>
        <v>11628.868999999999</v>
      </c>
      <c r="E130" s="13">
        <f>VLOOKUP($B130,AAFTE!$C$4:$D$300,2,0)</f>
        <v>2.75</v>
      </c>
      <c r="F130" s="7">
        <f t="shared" si="97"/>
        <v>31979.389749999995</v>
      </c>
      <c r="G130" s="7">
        <f>IFERROR(VLOOKUP($B130,'SpEd BEA Rates by Month'!$B$4:$O$380,$G$1,0),"")</f>
        <v>0</v>
      </c>
      <c r="H130" s="7">
        <f t="shared" si="91"/>
        <v>0</v>
      </c>
      <c r="I130" s="13">
        <f>VLOOKUP($B130,AAFTE!$C$4:$F$300,3,0)</f>
        <v>0</v>
      </c>
      <c r="J130" s="7">
        <f t="shared" si="92"/>
        <v>0</v>
      </c>
      <c r="K130" s="7">
        <f>IFERROR(VLOOKUP($B130,'SpEd BEA Rates by Month'!$B$4:$O$380,$K$1,0),"")</f>
        <v>0</v>
      </c>
      <c r="L130" s="7">
        <f t="shared" si="93"/>
        <v>0</v>
      </c>
      <c r="M130" s="13">
        <f>VLOOKUP($B130,AAFTE!$C$4:$F$300,4,0)</f>
        <v>0</v>
      </c>
      <c r="N130" s="7">
        <f t="shared" si="94"/>
        <v>0</v>
      </c>
      <c r="O130" s="7">
        <f>IFERROR(VLOOKUP($B130,'SpEd BEA Rates by Month'!$B$4:$O$380,$O$1,0),"")</f>
        <v>0</v>
      </c>
      <c r="P130" s="7">
        <f t="shared" si="95"/>
        <v>0</v>
      </c>
      <c r="Q130" s="13">
        <f>VLOOKUP($B130,AAFTE!$C$4:$G$300,5,0)</f>
        <v>0</v>
      </c>
      <c r="R130" s="7">
        <f t="shared" si="96"/>
        <v>0</v>
      </c>
    </row>
    <row r="131" spans="1:18" ht="15" thickBot="1" x14ac:dyDescent="0.4">
      <c r="A131" s="1" t="s">
        <v>83</v>
      </c>
      <c r="B131" s="1" t="s">
        <v>92</v>
      </c>
      <c r="C131" s="7">
        <f>IFERROR(VLOOKUP($B131,'SpEd BEA Rates by Month'!$B$4:$C$380,2,0)," ")</f>
        <v>10197.56</v>
      </c>
      <c r="D131" s="7">
        <f t="shared" si="82"/>
        <v>11727.193999999998</v>
      </c>
      <c r="E131" s="13">
        <f>VLOOKUP($B131,AAFTE!$C$4:$D$300,2,0)</f>
        <v>0.75</v>
      </c>
      <c r="F131" s="7">
        <f t="shared" si="97"/>
        <v>8795.3954999999987</v>
      </c>
      <c r="G131" s="7">
        <f>IFERROR(VLOOKUP($B131,'SpEd BEA Rates by Month'!$B$4:$O$380,$G$1,0),"")</f>
        <v>0</v>
      </c>
      <c r="H131" s="7">
        <f t="shared" si="91"/>
        <v>0</v>
      </c>
      <c r="I131" s="13">
        <f>VLOOKUP($B131,AAFTE!$C$4:$F$300,3,0)</f>
        <v>0</v>
      </c>
      <c r="J131" s="7">
        <f t="shared" si="92"/>
        <v>0</v>
      </c>
      <c r="K131" s="7">
        <f>IFERROR(VLOOKUP($B131,'SpEd BEA Rates by Month'!$B$4:$O$380,$K$1,0),"")</f>
        <v>0</v>
      </c>
      <c r="L131" s="7">
        <f t="shared" si="93"/>
        <v>0</v>
      </c>
      <c r="M131" s="13">
        <f>VLOOKUP($B131,AAFTE!$C$4:$F$300,4,0)</f>
        <v>0</v>
      </c>
      <c r="N131" s="7">
        <f t="shared" si="94"/>
        <v>0</v>
      </c>
      <c r="O131" s="7">
        <f>IFERROR(VLOOKUP($B131,'SpEd BEA Rates by Month'!$B$4:$O$380,$O$1,0),"")</f>
        <v>0</v>
      </c>
      <c r="P131" s="7">
        <f t="shared" si="95"/>
        <v>0</v>
      </c>
      <c r="Q131" s="13">
        <f>VLOOKUP($B131,AAFTE!$C$4:$G$300,5,0)</f>
        <v>0</v>
      </c>
      <c r="R131" s="7">
        <f t="shared" si="96"/>
        <v>0</v>
      </c>
    </row>
    <row r="132" spans="1:18" ht="15" thickBot="1" x14ac:dyDescent="0.4">
      <c r="A132" s="1" t="s">
        <v>83</v>
      </c>
      <c r="B132" s="1" t="s">
        <v>93</v>
      </c>
      <c r="C132" s="7">
        <f>IFERROR(VLOOKUP($B132,'SpEd BEA Rates by Month'!$B$4:$C$380,2,0)," ")</f>
        <v>9932.11</v>
      </c>
      <c r="D132" s="7">
        <f t="shared" si="82"/>
        <v>11421.9265</v>
      </c>
      <c r="E132" s="13">
        <f>VLOOKUP($B132,AAFTE!$C$4:$D$300,2,0)</f>
        <v>2.375</v>
      </c>
      <c r="F132" s="7">
        <f t="shared" si="97"/>
        <v>27127.0754375</v>
      </c>
      <c r="G132" s="7">
        <f>IFERROR(VLOOKUP($B132,'SpEd BEA Rates by Month'!$B$4:$O$380,$G$1,0),"")</f>
        <v>0</v>
      </c>
      <c r="H132" s="7">
        <f t="shared" si="91"/>
        <v>0</v>
      </c>
      <c r="I132" s="13">
        <f>VLOOKUP($B132,AAFTE!$C$4:$F$300,3,0)</f>
        <v>0</v>
      </c>
      <c r="J132" s="7">
        <f t="shared" si="92"/>
        <v>0</v>
      </c>
      <c r="K132" s="7">
        <f>IFERROR(VLOOKUP($B132,'SpEd BEA Rates by Month'!$B$4:$O$380,$K$1,0),"")</f>
        <v>0</v>
      </c>
      <c r="L132" s="7">
        <f t="shared" si="93"/>
        <v>0</v>
      </c>
      <c r="M132" s="13">
        <f>VLOOKUP($B132,AAFTE!$C$4:$F$300,4,0)</f>
        <v>0</v>
      </c>
      <c r="N132" s="7">
        <f t="shared" si="94"/>
        <v>0</v>
      </c>
      <c r="O132" s="7">
        <f>IFERROR(VLOOKUP($B132,'SpEd BEA Rates by Month'!$B$4:$O$380,$O$1,0),"")</f>
        <v>0</v>
      </c>
      <c r="P132" s="7">
        <f t="shared" si="95"/>
        <v>0</v>
      </c>
      <c r="Q132" s="13">
        <f>VLOOKUP($B132,AAFTE!$C$4:$G$300,5,0)</f>
        <v>0</v>
      </c>
      <c r="R132" s="7">
        <f t="shared" si="96"/>
        <v>0</v>
      </c>
    </row>
    <row r="133" spans="1:18" ht="15" thickBot="1" x14ac:dyDescent="0.4">
      <c r="A133" s="1" t="s">
        <v>83</v>
      </c>
      <c r="B133" s="1" t="s">
        <v>94</v>
      </c>
      <c r="C133" s="7">
        <f>IFERROR(VLOOKUP($B133,'SpEd BEA Rates by Month'!$B$4:$C$380,2,0)," ")</f>
        <v>10505.72</v>
      </c>
      <c r="D133" s="7">
        <f t="shared" si="82"/>
        <v>12081.577999999998</v>
      </c>
      <c r="E133" s="13">
        <f>VLOOKUP($B133,AAFTE!$C$4:$D$300,2,0)</f>
        <v>1.875</v>
      </c>
      <c r="F133" s="7">
        <f t="shared" si="97"/>
        <v>22652.958749999994</v>
      </c>
      <c r="G133" s="7">
        <f>IFERROR(VLOOKUP($B133,'SpEd BEA Rates by Month'!$B$4:$O$380,$G$1,0),"")</f>
        <v>0</v>
      </c>
      <c r="H133" s="7">
        <f t="shared" si="91"/>
        <v>0</v>
      </c>
      <c r="I133" s="13">
        <f>VLOOKUP($B133,AAFTE!$C$4:$F$300,3,0)</f>
        <v>0</v>
      </c>
      <c r="J133" s="7">
        <f t="shared" si="92"/>
        <v>0</v>
      </c>
      <c r="K133" s="7">
        <f>IFERROR(VLOOKUP($B133,'SpEd BEA Rates by Month'!$B$4:$O$380,$K$1,0),"")</f>
        <v>0</v>
      </c>
      <c r="L133" s="7">
        <f t="shared" si="93"/>
        <v>0</v>
      </c>
      <c r="M133" s="13">
        <f>VLOOKUP($B133,AAFTE!$C$4:$F$300,4,0)</f>
        <v>0</v>
      </c>
      <c r="N133" s="7">
        <f t="shared" si="94"/>
        <v>0</v>
      </c>
      <c r="O133" s="7">
        <f>IFERROR(VLOOKUP($B133,'SpEd BEA Rates by Month'!$B$4:$O$380,$O$1,0),"")</f>
        <v>0</v>
      </c>
      <c r="P133" s="7">
        <f t="shared" si="95"/>
        <v>0</v>
      </c>
      <c r="Q133" s="13">
        <f>VLOOKUP($B133,AAFTE!$C$4:$G$300,5,0)</f>
        <v>0</v>
      </c>
      <c r="R133" s="7">
        <f t="shared" si="96"/>
        <v>0</v>
      </c>
    </row>
    <row r="134" spans="1:18" ht="15" thickBot="1" x14ac:dyDescent="0.4">
      <c r="A134" s="1" t="s">
        <v>83</v>
      </c>
      <c r="B134" s="1" t="s">
        <v>95</v>
      </c>
      <c r="C134" s="7">
        <f>IFERROR(VLOOKUP($B134,'SpEd BEA Rates by Month'!$B$4:$C$380,2,0)," ")</f>
        <v>10027.16</v>
      </c>
      <c r="D134" s="7">
        <f t="shared" si="82"/>
        <v>11531.233999999999</v>
      </c>
      <c r="E134" s="13">
        <f>VLOOKUP($B134,AAFTE!$C$4:$D$300,2,0)</f>
        <v>0</v>
      </c>
      <c r="F134" s="7">
        <f t="shared" si="97"/>
        <v>0</v>
      </c>
      <c r="G134" s="7">
        <f>IFERROR(VLOOKUP($B134,'SpEd BEA Rates by Month'!$B$4:$O$380,$G$1,0),"")</f>
        <v>0</v>
      </c>
      <c r="H134" s="7">
        <f t="shared" si="91"/>
        <v>0</v>
      </c>
      <c r="I134" s="13">
        <f>VLOOKUP($B134,AAFTE!$C$4:$F$300,3,0)</f>
        <v>0</v>
      </c>
      <c r="J134" s="7">
        <f t="shared" si="92"/>
        <v>0</v>
      </c>
      <c r="K134" s="7">
        <f>IFERROR(VLOOKUP($B134,'SpEd BEA Rates by Month'!$B$4:$O$380,$K$1,0),"")</f>
        <v>0</v>
      </c>
      <c r="L134" s="7">
        <f t="shared" si="93"/>
        <v>0</v>
      </c>
      <c r="M134" s="13">
        <f>VLOOKUP($B134,AAFTE!$C$4:$F$300,4,0)</f>
        <v>0</v>
      </c>
      <c r="N134" s="7">
        <f t="shared" si="94"/>
        <v>0</v>
      </c>
      <c r="O134" s="7">
        <f>IFERROR(VLOOKUP($B134,'SpEd BEA Rates by Month'!$B$4:$O$380,$O$1,0),"")</f>
        <v>0</v>
      </c>
      <c r="P134" s="7">
        <f t="shared" si="95"/>
        <v>0</v>
      </c>
      <c r="Q134" s="13">
        <f>VLOOKUP($B134,AAFTE!$C$4:$G$300,5,0)</f>
        <v>0</v>
      </c>
      <c r="R134" s="7">
        <f t="shared" si="96"/>
        <v>0</v>
      </c>
    </row>
    <row r="135" spans="1:18" ht="15" thickBot="1" x14ac:dyDescent="0.4">
      <c r="A135" s="1" t="s">
        <v>83</v>
      </c>
      <c r="B135" s="1" t="s">
        <v>96</v>
      </c>
      <c r="C135" s="7">
        <f>IFERROR(VLOOKUP($B135,'SpEd BEA Rates by Month'!$B$4:$C$380,2,0)," ")</f>
        <v>10151.219999999999</v>
      </c>
      <c r="D135" s="7">
        <f t="shared" si="82"/>
        <v>11673.902999999998</v>
      </c>
      <c r="E135" s="13">
        <f>VLOOKUP($B135,AAFTE!$C$4:$D$300,2,0)</f>
        <v>0</v>
      </c>
      <c r="F135" s="7">
        <f t="shared" si="97"/>
        <v>0</v>
      </c>
      <c r="G135" s="7">
        <f>IFERROR(VLOOKUP($B135,'SpEd BEA Rates by Month'!$B$4:$O$380,$G$1,0),"")</f>
        <v>0</v>
      </c>
      <c r="H135" s="7">
        <f t="shared" si="91"/>
        <v>0</v>
      </c>
      <c r="I135" s="13">
        <f>VLOOKUP($B135,AAFTE!$C$4:$F$300,3,0)</f>
        <v>0</v>
      </c>
      <c r="J135" s="7">
        <f t="shared" si="92"/>
        <v>0</v>
      </c>
      <c r="K135" s="7">
        <f>IFERROR(VLOOKUP($B135,'SpEd BEA Rates by Month'!$B$4:$O$380,$K$1,0),"")</f>
        <v>0</v>
      </c>
      <c r="L135" s="7">
        <f t="shared" si="93"/>
        <v>0</v>
      </c>
      <c r="M135" s="13">
        <f>VLOOKUP($B135,AAFTE!$C$4:$F$300,4,0)</f>
        <v>0</v>
      </c>
      <c r="N135" s="7">
        <f t="shared" si="94"/>
        <v>0</v>
      </c>
      <c r="O135" s="7">
        <f>IFERROR(VLOOKUP($B135,'SpEd BEA Rates by Month'!$B$4:$O$380,$O$1,0),"")</f>
        <v>0</v>
      </c>
      <c r="P135" s="7">
        <f t="shared" si="95"/>
        <v>0</v>
      </c>
      <c r="Q135" s="13">
        <f>VLOOKUP($B135,AAFTE!$C$4:$G$300,5,0)</f>
        <v>0</v>
      </c>
      <c r="R135" s="7">
        <f t="shared" si="96"/>
        <v>0</v>
      </c>
    </row>
    <row r="136" spans="1:18" ht="15" thickBot="1" x14ac:dyDescent="0.4">
      <c r="A136" s="5" t="s">
        <v>348</v>
      </c>
      <c r="B136" s="5" t="s">
        <v>844</v>
      </c>
      <c r="C136" s="28" t="str">
        <f>IFERROR(VLOOKUP($B136,'SpEd BEA Rates by Month'!$B$4:$C$380,2,0)," ")</f>
        <v xml:space="preserve"> </v>
      </c>
      <c r="D136" s="11">
        <f>F136/E136</f>
        <v>11585.522545255473</v>
      </c>
      <c r="E136" s="25">
        <f>SUM(E123:E135)</f>
        <v>85.625</v>
      </c>
      <c r="F136" s="17">
        <f>SUM(F123:F135)</f>
        <v>992010.36793749989</v>
      </c>
      <c r="G136" s="18" t="str">
        <f>IFERROR(VLOOKUP($B136,'SpEd BEA Rates by Month'!$B$4:$O$380,$G$1,0),"")</f>
        <v/>
      </c>
      <c r="H136" s="10" t="e">
        <f>J136/I136</f>
        <v>#DIV/0!</v>
      </c>
      <c r="I136" s="15">
        <f>SUM(I123:I135)</f>
        <v>0</v>
      </c>
      <c r="J136" s="18">
        <f>SUM(J123:J135)</f>
        <v>0</v>
      </c>
      <c r="K136" s="8" t="str">
        <f>IFERROR(VLOOKUP($B136,'SpEd BEA Rates by Month'!$B$4:$O$380,$K$1,0),"")</f>
        <v/>
      </c>
      <c r="L136" s="9" t="e">
        <f>N136/M136</f>
        <v>#DIV/0!</v>
      </c>
      <c r="M136" s="19">
        <f>SUM(M123:M135)</f>
        <v>0</v>
      </c>
      <c r="N136" s="9">
        <f>SUM(N123:N135)</f>
        <v>0</v>
      </c>
      <c r="O136" s="21" t="str">
        <f>IFERROR(VLOOKUP($B136,'SpEd BEA Rates by Month'!$B$4:$O$380,$O$1,0),"")</f>
        <v/>
      </c>
      <c r="P136" s="21" t="e">
        <f>R136/Q136</f>
        <v>#DIV/0!</v>
      </c>
      <c r="Q136" s="23">
        <f>SUM(Q123:Q135)</f>
        <v>0</v>
      </c>
      <c r="R136" s="21">
        <f>SUM(R123:R135)</f>
        <v>0</v>
      </c>
    </row>
    <row r="137" spans="1:18" ht="15" thickBot="1" x14ac:dyDescent="0.4">
      <c r="A137" s="5"/>
      <c r="B137" s="5" t="s">
        <v>872</v>
      </c>
      <c r="C137" s="28" t="str">
        <f>IFERROR(VLOOKUP($B137,'SpEd BEA Rates by Month'!$B$4:$C$380,2,0)," ")</f>
        <v xml:space="preserve"> </v>
      </c>
      <c r="D137" s="11">
        <f>D136/12</f>
        <v>965.46021210462277</v>
      </c>
      <c r="E137" s="14"/>
      <c r="F137" s="24"/>
      <c r="G137" s="18" t="str">
        <f>IFERROR(VLOOKUP($B137,'SpEd BEA Rates by Month'!$B$4:$O$380,$G$1,0),"")</f>
        <v/>
      </c>
      <c r="H137" s="10" t="e">
        <f>H136/12</f>
        <v>#DIV/0!</v>
      </c>
      <c r="I137" s="15"/>
      <c r="J137" s="18"/>
      <c r="K137" s="8" t="str">
        <f>IFERROR(VLOOKUP($B137,'SpEd BEA Rates by Month'!$B$4:$O$380,$K$1,0),"")</f>
        <v/>
      </c>
      <c r="L137" s="9" t="e">
        <f>L136/12</f>
        <v>#DIV/0!</v>
      </c>
      <c r="M137" s="19"/>
      <c r="N137" s="9"/>
      <c r="O137" s="21" t="str">
        <f>IFERROR(VLOOKUP($B137,'SpEd BEA Rates by Month'!$B$4:$O$380,$O$1,0),"")</f>
        <v/>
      </c>
      <c r="P137" s="21" t="e">
        <f>P136/12</f>
        <v>#DIV/0!</v>
      </c>
      <c r="Q137" s="23"/>
      <c r="R137" s="21"/>
    </row>
    <row r="138" spans="1:18" ht="15" thickBot="1" x14ac:dyDescent="0.4">
      <c r="A138" s="5"/>
      <c r="B138" s="5" t="s">
        <v>853</v>
      </c>
      <c r="C138" s="28" t="str">
        <f>IFERROR(VLOOKUP($B138,'SpEd BEA Rates by Month'!$B$4:$C$380,2,0)," ")</f>
        <v xml:space="preserve"> </v>
      </c>
      <c r="D138" s="11">
        <f>0.05*D137</f>
        <v>48.273010605231143</v>
      </c>
      <c r="E138" s="14"/>
      <c r="F138" s="24"/>
      <c r="G138" s="18" t="str">
        <f>IFERROR(VLOOKUP($B138,'SpEd BEA Rates by Month'!$B$4:$O$380,$G$1,0),"")</f>
        <v/>
      </c>
      <c r="H138" s="10" t="e">
        <f>0.05*H137</f>
        <v>#DIV/0!</v>
      </c>
      <c r="I138" s="15"/>
      <c r="J138" s="18"/>
      <c r="K138" s="8" t="str">
        <f>IFERROR(VLOOKUP($B138,'SpEd BEA Rates by Month'!$B$4:$O$380,$K$1,0),"")</f>
        <v/>
      </c>
      <c r="L138" s="9" t="e">
        <f>0.05*L137</f>
        <v>#DIV/0!</v>
      </c>
      <c r="M138" s="19"/>
      <c r="N138" s="9"/>
      <c r="O138" s="21" t="str">
        <f>IFERROR(VLOOKUP($B138,'SpEd BEA Rates by Month'!$B$4:$O$380,$O$1,0),"")</f>
        <v/>
      </c>
      <c r="P138" s="21" t="e">
        <f>0.05*P137</f>
        <v>#DIV/0!</v>
      </c>
      <c r="Q138" s="23"/>
      <c r="R138" s="21"/>
    </row>
    <row r="139" spans="1:18" ht="15" thickBot="1" x14ac:dyDescent="0.4">
      <c r="A139" s="5"/>
      <c r="B139" s="5" t="s">
        <v>377</v>
      </c>
      <c r="C139" s="28" t="str">
        <f>IFERROR(VLOOKUP($B139,'SpEd BEA Rates by Month'!$B$4:$C$380,2,0)," ")</f>
        <v xml:space="preserve"> </v>
      </c>
      <c r="D139" s="11">
        <f>D137-D138</f>
        <v>917.18720149939168</v>
      </c>
      <c r="E139" s="14"/>
      <c r="F139" s="11"/>
      <c r="G139" s="18" t="str">
        <f>IFERROR(VLOOKUP($B139,'SpEd BEA Rates by Month'!$B$4:$O$380,$G$1,0),"")</f>
        <v/>
      </c>
      <c r="H139" s="10" t="e">
        <f>H137-H138</f>
        <v>#DIV/0!</v>
      </c>
      <c r="I139" s="15"/>
      <c r="J139" s="18"/>
      <c r="K139" s="8" t="str">
        <f>IFERROR(VLOOKUP($B139,'SpEd BEA Rates by Month'!$B$4:$O$380,$K$1,0),"")</f>
        <v/>
      </c>
      <c r="L139" s="9" t="e">
        <f>L137-L138</f>
        <v>#DIV/0!</v>
      </c>
      <c r="M139" s="19"/>
      <c r="N139" s="9"/>
      <c r="O139" s="21" t="str">
        <f>IFERROR(VLOOKUP($B139,'SpEd BEA Rates by Month'!$B$4:$O$380,$O$1,0),"")</f>
        <v/>
      </c>
      <c r="P139" s="21" t="e">
        <f>P137-P138</f>
        <v>#DIV/0!</v>
      </c>
      <c r="Q139" s="23"/>
      <c r="R139" s="21"/>
    </row>
    <row r="140" spans="1:18" ht="15" thickBot="1" x14ac:dyDescent="0.4">
      <c r="A140" s="1" t="s">
        <v>97</v>
      </c>
      <c r="B140" s="1" t="s">
        <v>98</v>
      </c>
      <c r="C140" s="7">
        <f>IFERROR(VLOOKUP($B140,'SpEd BEA Rates by Month'!$B$4:$C$380,2,0)," ")</f>
        <v>10934.65</v>
      </c>
      <c r="D140" s="7">
        <f t="shared" si="82"/>
        <v>12574.847499999998</v>
      </c>
      <c r="E140" s="13">
        <f>VLOOKUP($B140,AAFTE!$C$4:$D$300,2,0)</f>
        <v>14.25</v>
      </c>
      <c r="F140" s="7">
        <f>D140*E140</f>
        <v>179191.57687499997</v>
      </c>
      <c r="G140" s="7">
        <f>IFERROR(VLOOKUP($B140,'SpEd BEA Rates by Month'!$B$4:$O$380,$G$1,0),"")</f>
        <v>0</v>
      </c>
      <c r="H140" s="7">
        <f t="shared" ref="H140:H142" si="98">G140*1.15</f>
        <v>0</v>
      </c>
      <c r="I140" s="13">
        <f>VLOOKUP($B140,AAFTE!$C$4:$F$300,3,0)</f>
        <v>0</v>
      </c>
      <c r="J140" s="7">
        <f t="shared" ref="J140:J142" si="99">H140*I140</f>
        <v>0</v>
      </c>
      <c r="K140" s="7">
        <f>IFERROR(VLOOKUP($B140,'SpEd BEA Rates by Month'!$B$4:$O$380,$K$1,0),"")</f>
        <v>0</v>
      </c>
      <c r="L140" s="7">
        <f t="shared" ref="L140:L142" si="100">K140*1.15</f>
        <v>0</v>
      </c>
      <c r="M140" s="13">
        <f>VLOOKUP($B140,AAFTE!$C$4:$F$300,4,0)</f>
        <v>0</v>
      </c>
      <c r="N140" s="7">
        <f t="shared" ref="N140:N142" si="101">L140*M140</f>
        <v>0</v>
      </c>
      <c r="O140" s="7">
        <f>IFERROR(VLOOKUP($B140,'SpEd BEA Rates by Month'!$B$4:$O$380,$O$1,0),"")</f>
        <v>0</v>
      </c>
      <c r="P140" s="7">
        <f t="shared" ref="P140:P142" si="102">O140*1.15</f>
        <v>0</v>
      </c>
      <c r="Q140" s="13">
        <f>VLOOKUP($B140,AAFTE!$C$4:$G$300,5,0)</f>
        <v>0</v>
      </c>
      <c r="R140" s="7">
        <f t="shared" ref="R140:R142" si="103">P140*Q140</f>
        <v>0</v>
      </c>
    </row>
    <row r="141" spans="1:18" ht="15" thickBot="1" x14ac:dyDescent="0.4">
      <c r="A141" s="1" t="s">
        <v>97</v>
      </c>
      <c r="B141" s="1" t="s">
        <v>99</v>
      </c>
      <c r="C141" s="7">
        <f>IFERROR(VLOOKUP($B141,'SpEd BEA Rates by Month'!$B$4:$C$380,2,0)," ")</f>
        <v>10948.77</v>
      </c>
      <c r="D141" s="7">
        <f t="shared" si="82"/>
        <v>12591.085499999999</v>
      </c>
      <c r="E141" s="13">
        <f>VLOOKUP($B141,AAFTE!$C$4:$D$300,2,0)</f>
        <v>118.375</v>
      </c>
      <c r="F141" s="7">
        <f t="shared" ref="F141:F142" si="104">D141*E141</f>
        <v>1490469.7460624999</v>
      </c>
      <c r="G141" s="7">
        <f>IFERROR(VLOOKUP($B141,'SpEd BEA Rates by Month'!$B$4:$O$380,$G$1,0),"")</f>
        <v>0</v>
      </c>
      <c r="H141" s="7">
        <f t="shared" si="98"/>
        <v>0</v>
      </c>
      <c r="I141" s="13">
        <f>VLOOKUP($B141,AAFTE!$C$4:$F$300,3,0)</f>
        <v>0</v>
      </c>
      <c r="J141" s="7">
        <f t="shared" si="99"/>
        <v>0</v>
      </c>
      <c r="K141" s="7">
        <f>IFERROR(VLOOKUP($B141,'SpEd BEA Rates by Month'!$B$4:$O$380,$K$1,0),"")</f>
        <v>0</v>
      </c>
      <c r="L141" s="7">
        <f t="shared" si="100"/>
        <v>0</v>
      </c>
      <c r="M141" s="13">
        <f>VLOOKUP($B141,AAFTE!$C$4:$F$300,4,0)</f>
        <v>0</v>
      </c>
      <c r="N141" s="7">
        <f t="shared" si="101"/>
        <v>0</v>
      </c>
      <c r="O141" s="7">
        <f>IFERROR(VLOOKUP($B141,'SpEd BEA Rates by Month'!$B$4:$O$380,$O$1,0),"")</f>
        <v>0</v>
      </c>
      <c r="P141" s="7">
        <f t="shared" si="102"/>
        <v>0</v>
      </c>
      <c r="Q141" s="13">
        <f>VLOOKUP($B141,AAFTE!$C$4:$G$300,5,0)</f>
        <v>0</v>
      </c>
      <c r="R141" s="7">
        <f t="shared" si="103"/>
        <v>0</v>
      </c>
    </row>
    <row r="142" spans="1:18" ht="15" thickBot="1" x14ac:dyDescent="0.4">
      <c r="A142" s="1" t="s">
        <v>97</v>
      </c>
      <c r="B142" s="1" t="s">
        <v>100</v>
      </c>
      <c r="C142" s="7">
        <f>IFERROR(VLOOKUP($B142,'SpEd BEA Rates by Month'!$B$4:$C$380,2,0)," ")</f>
        <v>11235.78</v>
      </c>
      <c r="D142" s="7">
        <f t="shared" si="82"/>
        <v>12921.146999999999</v>
      </c>
      <c r="E142" s="13">
        <f>VLOOKUP($B142,AAFTE!$C$4:$D$300,2,0)</f>
        <v>10</v>
      </c>
      <c r="F142" s="7">
        <f t="shared" si="104"/>
        <v>129211.46999999999</v>
      </c>
      <c r="G142" s="7">
        <f>IFERROR(VLOOKUP($B142,'SpEd BEA Rates by Month'!$B$4:$O$380,$G$1,0),"")</f>
        <v>0</v>
      </c>
      <c r="H142" s="7">
        <f t="shared" si="98"/>
        <v>0</v>
      </c>
      <c r="I142" s="13">
        <f>VLOOKUP($B142,AAFTE!$C$4:$F$300,3,0)</f>
        <v>0</v>
      </c>
      <c r="J142" s="7">
        <f t="shared" si="99"/>
        <v>0</v>
      </c>
      <c r="K142" s="7">
        <f>IFERROR(VLOOKUP($B142,'SpEd BEA Rates by Month'!$B$4:$O$380,$K$1,0),"")</f>
        <v>0</v>
      </c>
      <c r="L142" s="7">
        <f t="shared" si="100"/>
        <v>0</v>
      </c>
      <c r="M142" s="13">
        <f>VLOOKUP($B142,AAFTE!$C$4:$F$300,4,0)</f>
        <v>0</v>
      </c>
      <c r="N142" s="7">
        <f t="shared" si="101"/>
        <v>0</v>
      </c>
      <c r="O142" s="7">
        <f>IFERROR(VLOOKUP($B142,'SpEd BEA Rates by Month'!$B$4:$O$380,$O$1,0),"")</f>
        <v>0</v>
      </c>
      <c r="P142" s="7">
        <f t="shared" si="102"/>
        <v>0</v>
      </c>
      <c r="Q142" s="13">
        <f>VLOOKUP($B142,AAFTE!$C$4:$G$300,5,0)</f>
        <v>0</v>
      </c>
      <c r="R142" s="7">
        <f t="shared" si="103"/>
        <v>0</v>
      </c>
    </row>
    <row r="143" spans="1:18" ht="15" thickBot="1" x14ac:dyDescent="0.4">
      <c r="A143" s="5" t="s">
        <v>349</v>
      </c>
      <c r="B143" s="5" t="s">
        <v>844</v>
      </c>
      <c r="C143" s="28" t="str">
        <f>IFERROR(VLOOKUP($B143,'SpEd BEA Rates by Month'!$B$4:$C$380,2,0)," ")</f>
        <v xml:space="preserve"> </v>
      </c>
      <c r="D143" s="11">
        <f>F143/E143</f>
        <v>12612.605033742331</v>
      </c>
      <c r="E143" s="25">
        <f>SUM(E140:E142)</f>
        <v>142.625</v>
      </c>
      <c r="F143" s="17">
        <f>SUM(F140:F142)</f>
        <v>1798872.7929374999</v>
      </c>
      <c r="G143" s="18" t="str">
        <f>IFERROR(VLOOKUP($B143,'SpEd BEA Rates by Month'!$B$4:$O$380,$G$1,0),"")</f>
        <v/>
      </c>
      <c r="H143" s="10" t="e">
        <f>J143/I143</f>
        <v>#DIV/0!</v>
      </c>
      <c r="I143" s="15">
        <f>SUM(I140:I142)</f>
        <v>0</v>
      </c>
      <c r="J143" s="18">
        <f>SUM(J140:J142)</f>
        <v>0</v>
      </c>
      <c r="K143" s="8" t="str">
        <f>IFERROR(VLOOKUP($B143,'SpEd BEA Rates by Month'!$B$4:$O$380,$K$1,0),"")</f>
        <v/>
      </c>
      <c r="L143" s="9" t="e">
        <f>N143/M143</f>
        <v>#DIV/0!</v>
      </c>
      <c r="M143" s="19">
        <f>SUM(M140:M142)</f>
        <v>0</v>
      </c>
      <c r="N143" s="9">
        <f>SUM(N140:N142)</f>
        <v>0</v>
      </c>
      <c r="O143" s="21" t="str">
        <f>IFERROR(VLOOKUP($B143,'SpEd BEA Rates by Month'!$B$4:$O$380,$O$1,0),"")</f>
        <v/>
      </c>
      <c r="P143" s="21" t="e">
        <f>R143/Q143</f>
        <v>#DIV/0!</v>
      </c>
      <c r="Q143" s="23">
        <f>SUM(Q140:Q142)</f>
        <v>0</v>
      </c>
      <c r="R143" s="21">
        <f>SUM(R140:R142)</f>
        <v>0</v>
      </c>
    </row>
    <row r="144" spans="1:18" ht="15" thickBot="1" x14ac:dyDescent="0.4">
      <c r="A144" s="5"/>
      <c r="B144" s="5" t="s">
        <v>872</v>
      </c>
      <c r="C144" s="28" t="str">
        <f>IFERROR(VLOOKUP($B144,'SpEd BEA Rates by Month'!$B$4:$C$380,2,0)," ")</f>
        <v xml:space="preserve"> </v>
      </c>
      <c r="D144" s="11">
        <f>D143/12</f>
        <v>1051.0504194785276</v>
      </c>
      <c r="E144" s="14"/>
      <c r="F144" s="24"/>
      <c r="G144" s="18" t="str">
        <f>IFERROR(VLOOKUP($B144,'SpEd BEA Rates by Month'!$B$4:$O$380,$G$1,0),"")</f>
        <v/>
      </c>
      <c r="H144" s="10" t="e">
        <f>H143/12</f>
        <v>#DIV/0!</v>
      </c>
      <c r="I144" s="15"/>
      <c r="J144" s="18"/>
      <c r="K144" s="8" t="str">
        <f>IFERROR(VLOOKUP($B144,'SpEd BEA Rates by Month'!$B$4:$O$380,$K$1,0),"")</f>
        <v/>
      </c>
      <c r="L144" s="9" t="e">
        <f>L143/12</f>
        <v>#DIV/0!</v>
      </c>
      <c r="M144" s="19"/>
      <c r="N144" s="9"/>
      <c r="O144" s="21" t="str">
        <f>IFERROR(VLOOKUP($B144,'SpEd BEA Rates by Month'!$B$4:$O$380,$O$1,0),"")</f>
        <v/>
      </c>
      <c r="P144" s="21" t="e">
        <f>P143/12</f>
        <v>#DIV/0!</v>
      </c>
      <c r="Q144" s="23"/>
      <c r="R144" s="21"/>
    </row>
    <row r="145" spans="1:18" ht="15" thickBot="1" x14ac:dyDescent="0.4">
      <c r="A145" s="5"/>
      <c r="B145" s="5" t="s">
        <v>853</v>
      </c>
      <c r="C145" s="28" t="str">
        <f>IFERROR(VLOOKUP($B145,'SpEd BEA Rates by Month'!$B$4:$C$380,2,0)," ")</f>
        <v xml:space="preserve"> </v>
      </c>
      <c r="D145" s="11">
        <f>0.05*D144</f>
        <v>52.552520973926384</v>
      </c>
      <c r="E145" s="14"/>
      <c r="F145" s="24"/>
      <c r="G145" s="18" t="str">
        <f>IFERROR(VLOOKUP($B145,'SpEd BEA Rates by Month'!$B$4:$O$380,$G$1,0),"")</f>
        <v/>
      </c>
      <c r="H145" s="10" t="e">
        <f>0.05*H144</f>
        <v>#DIV/0!</v>
      </c>
      <c r="I145" s="15"/>
      <c r="J145" s="18"/>
      <c r="K145" s="8" t="str">
        <f>IFERROR(VLOOKUP($B145,'SpEd BEA Rates by Month'!$B$4:$O$380,$K$1,0),"")</f>
        <v/>
      </c>
      <c r="L145" s="9" t="e">
        <f>0.05*L144</f>
        <v>#DIV/0!</v>
      </c>
      <c r="M145" s="19"/>
      <c r="N145" s="9"/>
      <c r="O145" s="21" t="str">
        <f>IFERROR(VLOOKUP($B145,'SpEd BEA Rates by Month'!$B$4:$O$380,$O$1,0),"")</f>
        <v/>
      </c>
      <c r="P145" s="21" t="e">
        <f>0.05*P144</f>
        <v>#DIV/0!</v>
      </c>
      <c r="Q145" s="23"/>
      <c r="R145" s="21"/>
    </row>
    <row r="146" spans="1:18" ht="15" thickBot="1" x14ac:dyDescent="0.4">
      <c r="A146" s="5"/>
      <c r="B146" s="5" t="s">
        <v>377</v>
      </c>
      <c r="C146" s="28" t="str">
        <f>IFERROR(VLOOKUP($B146,'SpEd BEA Rates by Month'!$B$4:$C$380,2,0)," ")</f>
        <v xml:space="preserve"> </v>
      </c>
      <c r="D146" s="11">
        <f>D144-D145</f>
        <v>998.49789850460127</v>
      </c>
      <c r="E146" s="14"/>
      <c r="F146" s="11"/>
      <c r="G146" s="18" t="str">
        <f>IFERROR(VLOOKUP($B146,'SpEd BEA Rates by Month'!$B$4:$O$380,$G$1,0),"")</f>
        <v/>
      </c>
      <c r="H146" s="10" t="e">
        <f>H144-H145</f>
        <v>#DIV/0!</v>
      </c>
      <c r="I146" s="15"/>
      <c r="J146" s="18"/>
      <c r="K146" s="8" t="str">
        <f>IFERROR(VLOOKUP($B146,'SpEd BEA Rates by Month'!$B$4:$O$380,$K$1,0),"")</f>
        <v/>
      </c>
      <c r="L146" s="9" t="e">
        <f>L144-L145</f>
        <v>#DIV/0!</v>
      </c>
      <c r="M146" s="19"/>
      <c r="N146" s="9"/>
      <c r="O146" s="21" t="str">
        <f>IFERROR(VLOOKUP($B146,'SpEd BEA Rates by Month'!$B$4:$O$380,$O$1,0),"")</f>
        <v/>
      </c>
      <c r="P146" s="21" t="e">
        <f>P144-P145</f>
        <v>#DIV/0!</v>
      </c>
      <c r="Q146" s="23"/>
      <c r="R146" s="21"/>
    </row>
    <row r="147" spans="1:18" ht="15" thickBot="1" x14ac:dyDescent="0.4">
      <c r="A147" s="1" t="s">
        <v>101</v>
      </c>
      <c r="B147" s="1" t="s">
        <v>102</v>
      </c>
      <c r="C147" s="7">
        <f>IFERROR(VLOOKUP($B147,'SpEd BEA Rates by Month'!$B$4:$C$380,2,0)," ")</f>
        <v>10227.24</v>
      </c>
      <c r="D147" s="7">
        <f t="shared" si="82"/>
        <v>11761.325999999999</v>
      </c>
      <c r="E147" s="13">
        <f>VLOOKUP($B147,AAFTE!$C$4:$D$300,2,0)</f>
        <v>1</v>
      </c>
      <c r="F147" s="7">
        <f>D147*E147</f>
        <v>11761.325999999999</v>
      </c>
      <c r="G147" s="7">
        <f>IFERROR(VLOOKUP($B147,'SpEd BEA Rates by Month'!$B$4:$O$380,$G$1,0),"")</f>
        <v>0</v>
      </c>
      <c r="H147" s="7">
        <f t="shared" ref="H147:H151" si="105">G147*1.15</f>
        <v>0</v>
      </c>
      <c r="I147" s="13">
        <f>VLOOKUP($B147,AAFTE!$C$4:$F$300,3,0)</f>
        <v>0</v>
      </c>
      <c r="J147" s="7">
        <f t="shared" ref="J147:J151" si="106">H147*I147</f>
        <v>0</v>
      </c>
      <c r="K147" s="7">
        <f>IFERROR(VLOOKUP($B147,'SpEd BEA Rates by Month'!$B$4:$O$380,$K$1,0),"")</f>
        <v>0</v>
      </c>
      <c r="L147" s="7">
        <f t="shared" ref="L147:L151" si="107">K147*1.15</f>
        <v>0</v>
      </c>
      <c r="M147" s="13">
        <f>VLOOKUP($B147,AAFTE!$C$4:$F$300,4,0)</f>
        <v>0</v>
      </c>
      <c r="N147" s="7">
        <f t="shared" ref="N147:N151" si="108">L147*M147</f>
        <v>0</v>
      </c>
      <c r="O147" s="7">
        <f>IFERROR(VLOOKUP($B147,'SpEd BEA Rates by Month'!$B$4:$O$380,$O$1,0),"")</f>
        <v>0</v>
      </c>
      <c r="P147" s="7">
        <f t="shared" ref="P147:P151" si="109">O147*1.15</f>
        <v>0</v>
      </c>
      <c r="Q147" s="13">
        <f>VLOOKUP($B147,AAFTE!$C$4:$G$300,5,0)</f>
        <v>0</v>
      </c>
      <c r="R147" s="7">
        <f t="shared" ref="R147:R151" si="110">P147*Q147</f>
        <v>0</v>
      </c>
    </row>
    <row r="148" spans="1:18" ht="15" thickBot="1" x14ac:dyDescent="0.4">
      <c r="A148" s="1" t="s">
        <v>101</v>
      </c>
      <c r="B148" s="1" t="s">
        <v>103</v>
      </c>
      <c r="C148" s="7">
        <f>IFERROR(VLOOKUP($B148,'SpEd BEA Rates by Month'!$B$4:$C$380,2,0)," ")</f>
        <v>11082.53</v>
      </c>
      <c r="D148" s="7">
        <f t="shared" si="82"/>
        <v>12744.9095</v>
      </c>
      <c r="E148" s="13">
        <f>VLOOKUP($B148,AAFTE!$C$4:$D$300,2,0)</f>
        <v>8.875</v>
      </c>
      <c r="F148" s="7">
        <f t="shared" ref="F148:F151" si="111">D148*E148</f>
        <v>113111.0718125</v>
      </c>
      <c r="G148" s="7">
        <f>IFERROR(VLOOKUP($B148,'SpEd BEA Rates by Month'!$B$4:$O$380,$G$1,0),"")</f>
        <v>0</v>
      </c>
      <c r="H148" s="7">
        <f t="shared" si="105"/>
        <v>0</v>
      </c>
      <c r="I148" s="13">
        <f>VLOOKUP($B148,AAFTE!$C$4:$F$300,3,0)</f>
        <v>0</v>
      </c>
      <c r="J148" s="7">
        <f t="shared" si="106"/>
        <v>0</v>
      </c>
      <c r="K148" s="7">
        <f>IFERROR(VLOOKUP($B148,'SpEd BEA Rates by Month'!$B$4:$O$380,$K$1,0),"")</f>
        <v>0</v>
      </c>
      <c r="L148" s="7">
        <f t="shared" si="107"/>
        <v>0</v>
      </c>
      <c r="M148" s="13">
        <f>VLOOKUP($B148,AAFTE!$C$4:$F$300,4,0)</f>
        <v>0</v>
      </c>
      <c r="N148" s="7">
        <f t="shared" si="108"/>
        <v>0</v>
      </c>
      <c r="O148" s="7">
        <f>IFERROR(VLOOKUP($B148,'SpEd BEA Rates by Month'!$B$4:$O$380,$O$1,0),"")</f>
        <v>0</v>
      </c>
      <c r="P148" s="7">
        <f t="shared" si="109"/>
        <v>0</v>
      </c>
      <c r="Q148" s="13">
        <f>VLOOKUP($B148,AAFTE!$C$4:$G$300,5,0)</f>
        <v>0</v>
      </c>
      <c r="R148" s="7">
        <f t="shared" si="110"/>
        <v>0</v>
      </c>
    </row>
    <row r="149" spans="1:18" ht="15" thickBot="1" x14ac:dyDescent="0.4">
      <c r="A149" s="1" t="s">
        <v>101</v>
      </c>
      <c r="B149" s="1" t="s">
        <v>104</v>
      </c>
      <c r="C149" s="7">
        <f>IFERROR(VLOOKUP($B149,'SpEd BEA Rates by Month'!$B$4:$C$380,2,0)," ")</f>
        <v>10870.19</v>
      </c>
      <c r="D149" s="7">
        <f t="shared" si="82"/>
        <v>12500.718499999999</v>
      </c>
      <c r="E149" s="13">
        <f>VLOOKUP($B149,AAFTE!$C$4:$D$300,2,0)</f>
        <v>9</v>
      </c>
      <c r="F149" s="7">
        <f t="shared" si="111"/>
        <v>112506.46649999999</v>
      </c>
      <c r="G149" s="7">
        <f>IFERROR(VLOOKUP($B149,'SpEd BEA Rates by Month'!$B$4:$O$380,$G$1,0),"")</f>
        <v>0</v>
      </c>
      <c r="H149" s="7">
        <f t="shared" si="105"/>
        <v>0</v>
      </c>
      <c r="I149" s="13">
        <f>VLOOKUP($B149,AAFTE!$C$4:$F$300,3,0)</f>
        <v>0</v>
      </c>
      <c r="J149" s="7">
        <f t="shared" si="106"/>
        <v>0</v>
      </c>
      <c r="K149" s="7">
        <f>IFERROR(VLOOKUP($B149,'SpEd BEA Rates by Month'!$B$4:$O$380,$K$1,0),"")</f>
        <v>0</v>
      </c>
      <c r="L149" s="7">
        <f t="shared" si="107"/>
        <v>0</v>
      </c>
      <c r="M149" s="13">
        <f>VLOOKUP($B149,AAFTE!$C$4:$F$300,4,0)</f>
        <v>0</v>
      </c>
      <c r="N149" s="7">
        <f t="shared" si="108"/>
        <v>0</v>
      </c>
      <c r="O149" s="7">
        <f>IFERROR(VLOOKUP($B149,'SpEd BEA Rates by Month'!$B$4:$O$380,$O$1,0),"")</f>
        <v>0</v>
      </c>
      <c r="P149" s="7">
        <f t="shared" si="109"/>
        <v>0</v>
      </c>
      <c r="Q149" s="13">
        <f>VLOOKUP($B149,AAFTE!$C$4:$G$300,5,0)</f>
        <v>0</v>
      </c>
      <c r="R149" s="7">
        <f t="shared" si="110"/>
        <v>0</v>
      </c>
    </row>
    <row r="150" spans="1:18" ht="15" thickBot="1" x14ac:dyDescent="0.4">
      <c r="A150" s="1" t="s">
        <v>101</v>
      </c>
      <c r="B150" s="1" t="s">
        <v>105</v>
      </c>
      <c r="C150" s="7">
        <f>IFERROR(VLOOKUP($B150,'SpEd BEA Rates by Month'!$B$4:$C$380,2,0)," ")</f>
        <v>10659.08</v>
      </c>
      <c r="D150" s="7">
        <f t="shared" si="82"/>
        <v>12257.941999999999</v>
      </c>
      <c r="E150" s="13">
        <f>VLOOKUP($B150,AAFTE!$C$4:$D$300,2,0)</f>
        <v>0</v>
      </c>
      <c r="F150" s="7">
        <f t="shared" si="111"/>
        <v>0</v>
      </c>
      <c r="G150" s="7">
        <f>IFERROR(VLOOKUP($B150,'SpEd BEA Rates by Month'!$B$4:$O$380,$G$1,0),"")</f>
        <v>0</v>
      </c>
      <c r="H150" s="7">
        <f t="shared" si="105"/>
        <v>0</v>
      </c>
      <c r="I150" s="13">
        <f>VLOOKUP($B150,AAFTE!$C$4:$F$300,3,0)</f>
        <v>0</v>
      </c>
      <c r="J150" s="7">
        <f t="shared" si="106"/>
        <v>0</v>
      </c>
      <c r="K150" s="7">
        <f>IFERROR(VLOOKUP($B150,'SpEd BEA Rates by Month'!$B$4:$O$380,$K$1,0),"")</f>
        <v>0</v>
      </c>
      <c r="L150" s="7">
        <f t="shared" si="107"/>
        <v>0</v>
      </c>
      <c r="M150" s="13">
        <f>VLOOKUP($B150,AAFTE!$C$4:$F$300,4,0)</f>
        <v>0</v>
      </c>
      <c r="N150" s="7">
        <f t="shared" si="108"/>
        <v>0</v>
      </c>
      <c r="O150" s="7">
        <f>IFERROR(VLOOKUP($B150,'SpEd BEA Rates by Month'!$B$4:$O$380,$O$1,0),"")</f>
        <v>0</v>
      </c>
      <c r="P150" s="7">
        <f t="shared" si="109"/>
        <v>0</v>
      </c>
      <c r="Q150" s="13">
        <f>VLOOKUP($B150,AAFTE!$C$4:$G$300,5,0)</f>
        <v>0</v>
      </c>
      <c r="R150" s="7">
        <f t="shared" si="110"/>
        <v>0</v>
      </c>
    </row>
    <row r="151" spans="1:18" ht="15" thickBot="1" x14ac:dyDescent="0.4">
      <c r="A151" s="1" t="s">
        <v>101</v>
      </c>
      <c r="B151" s="1" t="s">
        <v>106</v>
      </c>
      <c r="C151" s="7">
        <f>IFERROR(VLOOKUP($B151,'SpEd BEA Rates by Month'!$B$4:$C$380,2,0)," ")</f>
        <v>9962.66</v>
      </c>
      <c r="D151" s="7">
        <f t="shared" si="82"/>
        <v>11457.058999999999</v>
      </c>
      <c r="E151" s="13">
        <f>VLOOKUP($B151,AAFTE!$C$4:$D$300,2,0)</f>
        <v>2.25</v>
      </c>
      <c r="F151" s="7">
        <f t="shared" si="111"/>
        <v>25778.382749999997</v>
      </c>
      <c r="G151" s="7">
        <f>IFERROR(VLOOKUP($B151,'SpEd BEA Rates by Month'!$B$4:$O$380,$G$1,0),"")</f>
        <v>0</v>
      </c>
      <c r="H151" s="7">
        <f t="shared" si="105"/>
        <v>0</v>
      </c>
      <c r="I151" s="13">
        <f>VLOOKUP($B151,AAFTE!$C$4:$F$300,3,0)</f>
        <v>0</v>
      </c>
      <c r="J151" s="7">
        <f t="shared" si="106"/>
        <v>0</v>
      </c>
      <c r="K151" s="7">
        <f>IFERROR(VLOOKUP($B151,'SpEd BEA Rates by Month'!$B$4:$O$380,$K$1,0),"")</f>
        <v>0</v>
      </c>
      <c r="L151" s="7">
        <f t="shared" si="107"/>
        <v>0</v>
      </c>
      <c r="M151" s="13">
        <f>VLOOKUP($B151,AAFTE!$C$4:$F$300,4,0)</f>
        <v>0</v>
      </c>
      <c r="N151" s="7">
        <f t="shared" si="108"/>
        <v>0</v>
      </c>
      <c r="O151" s="7">
        <f>IFERROR(VLOOKUP($B151,'SpEd BEA Rates by Month'!$B$4:$O$380,$O$1,0),"")</f>
        <v>0</v>
      </c>
      <c r="P151" s="7">
        <f t="shared" si="109"/>
        <v>0</v>
      </c>
      <c r="Q151" s="13">
        <f>VLOOKUP($B151,AAFTE!$C$4:$G$300,5,0)</f>
        <v>0</v>
      </c>
      <c r="R151" s="7">
        <f t="shared" si="110"/>
        <v>0</v>
      </c>
    </row>
    <row r="152" spans="1:18" ht="15" thickBot="1" x14ac:dyDescent="0.4">
      <c r="A152" s="5" t="s">
        <v>350</v>
      </c>
      <c r="B152" s="5" t="s">
        <v>844</v>
      </c>
      <c r="C152" s="28" t="str">
        <f>IFERROR(VLOOKUP($B152,'SpEd BEA Rates by Month'!$B$4:$C$380,2,0)," ")</f>
        <v xml:space="preserve"> </v>
      </c>
      <c r="D152" s="11">
        <f>F152/E152</f>
        <v>12457.147789940827</v>
      </c>
      <c r="E152" s="25">
        <f>SUM(E147:E151)</f>
        <v>21.125</v>
      </c>
      <c r="F152" s="17">
        <f>SUM(F147:F151)</f>
        <v>263157.24706249998</v>
      </c>
      <c r="G152" s="18" t="str">
        <f>IFERROR(VLOOKUP($B152,'SpEd BEA Rates by Month'!$B$4:$O$380,$G$1,0),"")</f>
        <v/>
      </c>
      <c r="H152" s="10" t="e">
        <f>J152/I152</f>
        <v>#DIV/0!</v>
      </c>
      <c r="I152" s="15">
        <f>SUM(I147:I151)</f>
        <v>0</v>
      </c>
      <c r="J152" s="18">
        <f>SUM(J147:J151)</f>
        <v>0</v>
      </c>
      <c r="K152" s="8" t="str">
        <f>IFERROR(VLOOKUP($B152,'SpEd BEA Rates by Month'!$B$4:$O$380,$K$1,0),"")</f>
        <v/>
      </c>
      <c r="L152" s="9" t="e">
        <f>N152/M152</f>
        <v>#DIV/0!</v>
      </c>
      <c r="M152" s="19">
        <f>SUM(M147:M151)</f>
        <v>0</v>
      </c>
      <c r="N152" s="9">
        <f>SUM(N147:N151)</f>
        <v>0</v>
      </c>
      <c r="O152" s="21" t="str">
        <f>IFERROR(VLOOKUP($B152,'SpEd BEA Rates by Month'!$B$4:$O$380,$O$1,0),"")</f>
        <v/>
      </c>
      <c r="P152" s="21" t="e">
        <f>R152/Q152</f>
        <v>#DIV/0!</v>
      </c>
      <c r="Q152" s="23">
        <f>SUM(Q147:Q151)</f>
        <v>0</v>
      </c>
      <c r="R152" s="21">
        <f>SUM(R147:R151)</f>
        <v>0</v>
      </c>
    </row>
    <row r="153" spans="1:18" ht="15" thickBot="1" x14ac:dyDescent="0.4">
      <c r="A153" s="5"/>
      <c r="B153" s="5" t="s">
        <v>872</v>
      </c>
      <c r="C153" s="28" t="str">
        <f>IFERROR(VLOOKUP($B153,'SpEd BEA Rates by Month'!$B$4:$C$380,2,0)," ")</f>
        <v xml:space="preserve"> </v>
      </c>
      <c r="D153" s="11">
        <f>D152/12</f>
        <v>1038.0956491617355</v>
      </c>
      <c r="E153" s="14"/>
      <c r="F153" s="24"/>
      <c r="G153" s="18" t="str">
        <f>IFERROR(VLOOKUP($B153,'SpEd BEA Rates by Month'!$B$4:$O$380,$G$1,0),"")</f>
        <v/>
      </c>
      <c r="H153" s="10" t="e">
        <f>H152/12</f>
        <v>#DIV/0!</v>
      </c>
      <c r="I153" s="15"/>
      <c r="J153" s="18"/>
      <c r="K153" s="8" t="str">
        <f>IFERROR(VLOOKUP($B153,'SpEd BEA Rates by Month'!$B$4:$O$380,$K$1,0),"")</f>
        <v/>
      </c>
      <c r="L153" s="9" t="e">
        <f>L152/12</f>
        <v>#DIV/0!</v>
      </c>
      <c r="M153" s="19"/>
      <c r="N153" s="9"/>
      <c r="O153" s="21" t="str">
        <f>IFERROR(VLOOKUP($B153,'SpEd BEA Rates by Month'!$B$4:$O$380,$O$1,0),"")</f>
        <v/>
      </c>
      <c r="P153" s="21" t="e">
        <f>P152/12</f>
        <v>#DIV/0!</v>
      </c>
      <c r="Q153" s="23"/>
      <c r="R153" s="21"/>
    </row>
    <row r="154" spans="1:18" ht="15" thickBot="1" x14ac:dyDescent="0.4">
      <c r="A154" s="5"/>
      <c r="B154" s="5" t="s">
        <v>853</v>
      </c>
      <c r="C154" s="28" t="str">
        <f>IFERROR(VLOOKUP($B154,'SpEd BEA Rates by Month'!$B$4:$C$380,2,0)," ")</f>
        <v xml:space="preserve"> </v>
      </c>
      <c r="D154" s="11">
        <f>0.05*D153</f>
        <v>51.904782458086778</v>
      </c>
      <c r="E154" s="14"/>
      <c r="F154" s="24"/>
      <c r="G154" s="18" t="str">
        <f>IFERROR(VLOOKUP($B154,'SpEd BEA Rates by Month'!$B$4:$O$380,$G$1,0),"")</f>
        <v/>
      </c>
      <c r="H154" s="10" t="e">
        <f>0.05*H153</f>
        <v>#DIV/0!</v>
      </c>
      <c r="I154" s="15"/>
      <c r="J154" s="18"/>
      <c r="K154" s="8" t="str">
        <f>IFERROR(VLOOKUP($B154,'SpEd BEA Rates by Month'!$B$4:$O$380,$K$1,0),"")</f>
        <v/>
      </c>
      <c r="L154" s="9" t="e">
        <f>0.05*L153</f>
        <v>#DIV/0!</v>
      </c>
      <c r="M154" s="19"/>
      <c r="N154" s="9"/>
      <c r="O154" s="21" t="str">
        <f>IFERROR(VLOOKUP($B154,'SpEd BEA Rates by Month'!$B$4:$O$380,$O$1,0),"")</f>
        <v/>
      </c>
      <c r="P154" s="21" t="e">
        <f>0.05*P153</f>
        <v>#DIV/0!</v>
      </c>
      <c r="Q154" s="23"/>
      <c r="R154" s="21"/>
    </row>
    <row r="155" spans="1:18" ht="15" thickBot="1" x14ac:dyDescent="0.4">
      <c r="A155" s="5"/>
      <c r="B155" s="5" t="s">
        <v>377</v>
      </c>
      <c r="C155" s="28" t="str">
        <f>IFERROR(VLOOKUP($B155,'SpEd BEA Rates by Month'!$B$4:$C$380,2,0)," ")</f>
        <v xml:space="preserve"> </v>
      </c>
      <c r="D155" s="11">
        <f>D153-D154</f>
        <v>986.19086670364879</v>
      </c>
      <c r="E155" s="14"/>
      <c r="F155" s="11"/>
      <c r="G155" s="18" t="str">
        <f>IFERROR(VLOOKUP($B155,'SpEd BEA Rates by Month'!$B$4:$O$380,$G$1,0),"")</f>
        <v/>
      </c>
      <c r="H155" s="10" t="e">
        <f>H153-H154</f>
        <v>#DIV/0!</v>
      </c>
      <c r="I155" s="15"/>
      <c r="J155" s="18"/>
      <c r="K155" s="8" t="str">
        <f>IFERROR(VLOOKUP($B155,'SpEd BEA Rates by Month'!$B$4:$O$380,$K$1,0),"")</f>
        <v/>
      </c>
      <c r="L155" s="9" t="e">
        <f>L153-L154</f>
        <v>#DIV/0!</v>
      </c>
      <c r="M155" s="19"/>
      <c r="N155" s="9"/>
      <c r="O155" s="21" t="str">
        <f>IFERROR(VLOOKUP($B155,'SpEd BEA Rates by Month'!$B$4:$O$380,$O$1,0),"")</f>
        <v/>
      </c>
      <c r="P155" s="21" t="e">
        <f>P153-P154</f>
        <v>#DIV/0!</v>
      </c>
      <c r="Q155" s="23"/>
      <c r="R155" s="21"/>
    </row>
    <row r="156" spans="1:18" ht="15" thickBot="1" x14ac:dyDescent="0.4">
      <c r="A156" s="1" t="s">
        <v>107</v>
      </c>
      <c r="B156" s="1" t="s">
        <v>108</v>
      </c>
      <c r="C156" s="7">
        <f>IFERROR(VLOOKUP($B156,'SpEd BEA Rates by Month'!$B$4:$C$380,2,0)," ")</f>
        <v>10934.51</v>
      </c>
      <c r="D156" s="7">
        <f t="shared" si="82"/>
        <v>12574.6865</v>
      </c>
      <c r="E156" s="13">
        <f>VLOOKUP($B156,AAFTE!$C$4:$D$300,2,0)</f>
        <v>181.25</v>
      </c>
      <c r="F156" s="7">
        <f>D156*E156</f>
        <v>2279161.9281250001</v>
      </c>
      <c r="G156" s="7">
        <f>IFERROR(VLOOKUP($B156,'SpEd BEA Rates by Month'!$B$4:$O$380,$G$1,0),"")</f>
        <v>0</v>
      </c>
      <c r="H156" s="7">
        <f t="shared" ref="H156:H174" si="112">G156*1.15</f>
        <v>0</v>
      </c>
      <c r="I156" s="13">
        <f>VLOOKUP($B156,AAFTE!$C$4:$F$300,3,0)</f>
        <v>0</v>
      </c>
      <c r="J156" s="7">
        <f t="shared" ref="J156:J174" si="113">H156*I156</f>
        <v>0</v>
      </c>
      <c r="K156" s="7">
        <f>IFERROR(VLOOKUP($B156,'SpEd BEA Rates by Month'!$B$4:$O$380,$K$1,0),"")</f>
        <v>0</v>
      </c>
      <c r="L156" s="7">
        <f t="shared" ref="L156:L174" si="114">K156*1.15</f>
        <v>0</v>
      </c>
      <c r="M156" s="13">
        <f>VLOOKUP($B156,AAFTE!$C$4:$F$300,4,0)</f>
        <v>0</v>
      </c>
      <c r="N156" s="7">
        <f t="shared" ref="N156:N174" si="115">L156*M156</f>
        <v>0</v>
      </c>
      <c r="O156" s="7">
        <f>IFERROR(VLOOKUP($B156,'SpEd BEA Rates by Month'!$B$4:$O$380,$O$1,0),"")</f>
        <v>0</v>
      </c>
      <c r="P156" s="7">
        <f t="shared" ref="P156:P174" si="116">O156*1.15</f>
        <v>0</v>
      </c>
      <c r="Q156" s="13">
        <f>VLOOKUP($B156,AAFTE!$C$4:$G$300,5,0)</f>
        <v>0</v>
      </c>
      <c r="R156" s="7">
        <f t="shared" ref="R156:R174" si="117">P156*Q156</f>
        <v>0</v>
      </c>
    </row>
    <row r="157" spans="1:18" ht="15" thickBot="1" x14ac:dyDescent="0.4">
      <c r="A157" s="1" t="s">
        <v>107</v>
      </c>
      <c r="B157" s="1" t="s">
        <v>109</v>
      </c>
      <c r="C157" s="7">
        <f>IFERROR(VLOOKUP($B157,'SpEd BEA Rates by Month'!$B$4:$C$380,2,0)," ")</f>
        <v>11133.22</v>
      </c>
      <c r="D157" s="7">
        <f t="shared" si="82"/>
        <v>12803.202999999998</v>
      </c>
      <c r="E157" s="13">
        <f>VLOOKUP($B157,AAFTE!$C$4:$D$300,2,0)</f>
        <v>244.875</v>
      </c>
      <c r="F157" s="7">
        <f t="shared" ref="F157:F174" si="118">D157*E157</f>
        <v>3135184.3346249997</v>
      </c>
      <c r="G157" s="7">
        <f>IFERROR(VLOOKUP($B157,'SpEd BEA Rates by Month'!$B$4:$O$380,$G$1,0),"")</f>
        <v>0</v>
      </c>
      <c r="H157" s="7">
        <f t="shared" si="112"/>
        <v>0</v>
      </c>
      <c r="I157" s="13">
        <f>VLOOKUP($B157,AAFTE!$C$4:$F$300,3,0)</f>
        <v>0</v>
      </c>
      <c r="J157" s="7">
        <f t="shared" si="113"/>
        <v>0</v>
      </c>
      <c r="K157" s="7">
        <f>IFERROR(VLOOKUP($B157,'SpEd BEA Rates by Month'!$B$4:$O$380,$K$1,0),"")</f>
        <v>0</v>
      </c>
      <c r="L157" s="7">
        <f t="shared" si="114"/>
        <v>0</v>
      </c>
      <c r="M157" s="13">
        <f>VLOOKUP($B157,AAFTE!$C$4:$F$300,4,0)</f>
        <v>0</v>
      </c>
      <c r="N157" s="7">
        <f t="shared" si="115"/>
        <v>0</v>
      </c>
      <c r="O157" s="7">
        <f>IFERROR(VLOOKUP($B157,'SpEd BEA Rates by Month'!$B$4:$O$380,$O$1,0),"")</f>
        <v>0</v>
      </c>
      <c r="P157" s="7">
        <f t="shared" si="116"/>
        <v>0</v>
      </c>
      <c r="Q157" s="13">
        <f>VLOOKUP($B157,AAFTE!$C$4:$G$300,5,0)</f>
        <v>0</v>
      </c>
      <c r="R157" s="7">
        <f t="shared" si="117"/>
        <v>0</v>
      </c>
    </row>
    <row r="158" spans="1:18" ht="15" thickBot="1" x14ac:dyDescent="0.4">
      <c r="A158" s="1" t="s">
        <v>107</v>
      </c>
      <c r="B158" s="1" t="s">
        <v>110</v>
      </c>
      <c r="C158" s="7">
        <f>IFERROR(VLOOKUP($B158,'SpEd BEA Rates by Month'!$B$4:$C$380,2,0)," ")</f>
        <v>10932.52</v>
      </c>
      <c r="D158" s="7">
        <f t="shared" si="82"/>
        <v>12572.397999999999</v>
      </c>
      <c r="E158" s="13">
        <f>VLOOKUP($B158,AAFTE!$C$4:$D$300,2,0)</f>
        <v>53</v>
      </c>
      <c r="F158" s="7">
        <f t="shared" si="118"/>
        <v>666337.09399999992</v>
      </c>
      <c r="G158" s="7">
        <f>IFERROR(VLOOKUP($B158,'SpEd BEA Rates by Month'!$B$4:$O$380,$G$1,0),"")</f>
        <v>0</v>
      </c>
      <c r="H158" s="7">
        <f t="shared" si="112"/>
        <v>0</v>
      </c>
      <c r="I158" s="13">
        <f>VLOOKUP($B158,AAFTE!$C$4:$F$300,3,0)</f>
        <v>0</v>
      </c>
      <c r="J158" s="7">
        <f t="shared" si="113"/>
        <v>0</v>
      </c>
      <c r="K158" s="7">
        <f>IFERROR(VLOOKUP($B158,'SpEd BEA Rates by Month'!$B$4:$O$380,$K$1,0),"")</f>
        <v>0</v>
      </c>
      <c r="L158" s="7">
        <f t="shared" si="114"/>
        <v>0</v>
      </c>
      <c r="M158" s="13">
        <f>VLOOKUP($B158,AAFTE!$C$4:$F$300,4,0)</f>
        <v>0</v>
      </c>
      <c r="N158" s="7">
        <f t="shared" si="115"/>
        <v>0</v>
      </c>
      <c r="O158" s="7">
        <f>IFERROR(VLOOKUP($B158,'SpEd BEA Rates by Month'!$B$4:$O$380,$O$1,0),"")</f>
        <v>0</v>
      </c>
      <c r="P158" s="7">
        <f t="shared" si="116"/>
        <v>0</v>
      </c>
      <c r="Q158" s="13">
        <f>VLOOKUP($B158,AAFTE!$C$4:$G$300,5,0)</f>
        <v>0</v>
      </c>
      <c r="R158" s="7">
        <f t="shared" si="117"/>
        <v>0</v>
      </c>
    </row>
    <row r="159" spans="1:18" ht="15" thickBot="1" x14ac:dyDescent="0.4">
      <c r="A159" s="1" t="s">
        <v>107</v>
      </c>
      <c r="B159" s="1" t="s">
        <v>111</v>
      </c>
      <c r="C159" s="7">
        <f>IFERROR(VLOOKUP($B159,'SpEd BEA Rates by Month'!$B$4:$C$380,2,0)," ")</f>
        <v>10942.08</v>
      </c>
      <c r="D159" s="7">
        <f t="shared" si="82"/>
        <v>12583.392</v>
      </c>
      <c r="E159" s="13">
        <f>VLOOKUP($B159,AAFTE!$C$4:$D$300,2,0)</f>
        <v>276</v>
      </c>
      <c r="F159" s="7">
        <f t="shared" si="118"/>
        <v>3473016.1919999998</v>
      </c>
      <c r="G159" s="7">
        <f>IFERROR(VLOOKUP($B159,'SpEd BEA Rates by Month'!$B$4:$O$380,$G$1,0),"")</f>
        <v>0</v>
      </c>
      <c r="H159" s="7">
        <f t="shared" si="112"/>
        <v>0</v>
      </c>
      <c r="I159" s="13">
        <f>VLOOKUP($B159,AAFTE!$C$4:$F$300,3,0)</f>
        <v>0</v>
      </c>
      <c r="J159" s="7">
        <f t="shared" si="113"/>
        <v>0</v>
      </c>
      <c r="K159" s="7">
        <f>IFERROR(VLOOKUP($B159,'SpEd BEA Rates by Month'!$B$4:$O$380,$K$1,0),"")</f>
        <v>0</v>
      </c>
      <c r="L159" s="7">
        <f t="shared" si="114"/>
        <v>0</v>
      </c>
      <c r="M159" s="13">
        <f>VLOOKUP($B159,AAFTE!$C$4:$F$300,4,0)</f>
        <v>0</v>
      </c>
      <c r="N159" s="7">
        <f t="shared" si="115"/>
        <v>0</v>
      </c>
      <c r="O159" s="7">
        <f>IFERROR(VLOOKUP($B159,'SpEd BEA Rates by Month'!$B$4:$O$380,$O$1,0),"")</f>
        <v>0</v>
      </c>
      <c r="P159" s="7">
        <f t="shared" si="116"/>
        <v>0</v>
      </c>
      <c r="Q159" s="13">
        <f>VLOOKUP($B159,AAFTE!$C$4:$G$300,5,0)</f>
        <v>0</v>
      </c>
      <c r="R159" s="7">
        <f t="shared" si="117"/>
        <v>0</v>
      </c>
    </row>
    <row r="160" spans="1:18" ht="15" thickBot="1" x14ac:dyDescent="0.4">
      <c r="A160" s="1" t="s">
        <v>107</v>
      </c>
      <c r="B160" s="1" t="s">
        <v>112</v>
      </c>
      <c r="C160" s="7">
        <f>IFERROR(VLOOKUP($B160,'SpEd BEA Rates by Month'!$B$4:$C$380,2,0)," ")</f>
        <v>11360.69</v>
      </c>
      <c r="D160" s="7">
        <f t="shared" si="82"/>
        <v>13064.7935</v>
      </c>
      <c r="E160" s="13">
        <f>VLOOKUP($B160,AAFTE!$C$4:$D$300,2,0)</f>
        <v>219.75</v>
      </c>
      <c r="F160" s="7">
        <f t="shared" si="118"/>
        <v>2870988.3716250001</v>
      </c>
      <c r="G160" s="7">
        <f>IFERROR(VLOOKUP($B160,'SpEd BEA Rates by Month'!$B$4:$O$380,$G$1,0),"")</f>
        <v>0</v>
      </c>
      <c r="H160" s="7">
        <f t="shared" si="112"/>
        <v>0</v>
      </c>
      <c r="I160" s="13">
        <f>VLOOKUP($B160,AAFTE!$C$4:$F$300,3,0)</f>
        <v>0</v>
      </c>
      <c r="J160" s="7">
        <f t="shared" si="113"/>
        <v>0</v>
      </c>
      <c r="K160" s="7">
        <f>IFERROR(VLOOKUP($B160,'SpEd BEA Rates by Month'!$B$4:$O$380,$K$1,0),"")</f>
        <v>0</v>
      </c>
      <c r="L160" s="7">
        <f t="shared" si="114"/>
        <v>0</v>
      </c>
      <c r="M160" s="13">
        <f>VLOOKUP($B160,AAFTE!$C$4:$F$300,4,0)</f>
        <v>0</v>
      </c>
      <c r="N160" s="7">
        <f t="shared" si="115"/>
        <v>0</v>
      </c>
      <c r="O160" s="7">
        <f>IFERROR(VLOOKUP($B160,'SpEd BEA Rates by Month'!$B$4:$O$380,$O$1,0),"")</f>
        <v>0</v>
      </c>
      <c r="P160" s="7">
        <f t="shared" si="116"/>
        <v>0</v>
      </c>
      <c r="Q160" s="13">
        <f>VLOOKUP($B160,AAFTE!$C$4:$G$300,5,0)</f>
        <v>0</v>
      </c>
      <c r="R160" s="7">
        <f t="shared" si="117"/>
        <v>0</v>
      </c>
    </row>
    <row r="161" spans="1:18" ht="15" thickBot="1" x14ac:dyDescent="0.4">
      <c r="A161" s="1" t="s">
        <v>107</v>
      </c>
      <c r="B161" s="1" t="s">
        <v>113</v>
      </c>
      <c r="C161" s="7">
        <f>IFERROR(VLOOKUP($B161,'SpEd BEA Rates by Month'!$B$4:$C$380,2,0)," ")</f>
        <v>11270.77</v>
      </c>
      <c r="D161" s="7">
        <f t="shared" si="82"/>
        <v>12961.3855</v>
      </c>
      <c r="E161" s="13">
        <f>VLOOKUP($B161,AAFTE!$C$4:$D$300,2,0)</f>
        <v>187.25</v>
      </c>
      <c r="F161" s="7">
        <f t="shared" si="118"/>
        <v>2427019.4348750003</v>
      </c>
      <c r="G161" s="7">
        <f>IFERROR(VLOOKUP($B161,'SpEd BEA Rates by Month'!$B$4:$O$380,$G$1,0),"")</f>
        <v>0</v>
      </c>
      <c r="H161" s="7">
        <f t="shared" si="112"/>
        <v>0</v>
      </c>
      <c r="I161" s="13">
        <f>VLOOKUP($B161,AAFTE!$C$4:$F$300,3,0)</f>
        <v>0</v>
      </c>
      <c r="J161" s="7">
        <f t="shared" si="113"/>
        <v>0</v>
      </c>
      <c r="K161" s="7">
        <f>IFERROR(VLOOKUP($B161,'SpEd BEA Rates by Month'!$B$4:$O$380,$K$1,0),"")</f>
        <v>0</v>
      </c>
      <c r="L161" s="7">
        <f t="shared" si="114"/>
        <v>0</v>
      </c>
      <c r="M161" s="13">
        <f>VLOOKUP($B161,AAFTE!$C$4:$F$300,4,0)</f>
        <v>0</v>
      </c>
      <c r="N161" s="7">
        <f t="shared" si="115"/>
        <v>0</v>
      </c>
      <c r="O161" s="7">
        <f>IFERROR(VLOOKUP($B161,'SpEd BEA Rates by Month'!$B$4:$O$380,$O$1,0),"")</f>
        <v>0</v>
      </c>
      <c r="P161" s="7">
        <f t="shared" si="116"/>
        <v>0</v>
      </c>
      <c r="Q161" s="13">
        <f>VLOOKUP($B161,AAFTE!$C$4:$G$300,5,0)</f>
        <v>0</v>
      </c>
      <c r="R161" s="7">
        <f t="shared" si="117"/>
        <v>0</v>
      </c>
    </row>
    <row r="162" spans="1:18" ht="15" thickBot="1" x14ac:dyDescent="0.4">
      <c r="A162" s="1" t="s">
        <v>107</v>
      </c>
      <c r="B162" s="1" t="s">
        <v>114</v>
      </c>
      <c r="C162" s="7">
        <f>IFERROR(VLOOKUP($B162,'SpEd BEA Rates by Month'!$B$4:$C$380,2,0)," ")</f>
        <v>11354.3</v>
      </c>
      <c r="D162" s="7">
        <f t="shared" si="82"/>
        <v>13057.444999999998</v>
      </c>
      <c r="E162" s="13">
        <f>VLOOKUP($B162,AAFTE!$C$4:$D$300,2,0)</f>
        <v>279.75</v>
      </c>
      <c r="F162" s="7">
        <f t="shared" si="118"/>
        <v>3652820.2387499996</v>
      </c>
      <c r="G162" s="7">
        <f>IFERROR(VLOOKUP($B162,'SpEd BEA Rates by Month'!$B$4:$O$380,$G$1,0),"")</f>
        <v>0</v>
      </c>
      <c r="H162" s="7">
        <f t="shared" si="112"/>
        <v>0</v>
      </c>
      <c r="I162" s="13">
        <f>VLOOKUP($B162,AAFTE!$C$4:$F$300,3,0)</f>
        <v>0</v>
      </c>
      <c r="J162" s="7">
        <f t="shared" si="113"/>
        <v>0</v>
      </c>
      <c r="K162" s="7">
        <f>IFERROR(VLOOKUP($B162,'SpEd BEA Rates by Month'!$B$4:$O$380,$K$1,0),"")</f>
        <v>0</v>
      </c>
      <c r="L162" s="7">
        <f t="shared" si="114"/>
        <v>0</v>
      </c>
      <c r="M162" s="13">
        <f>VLOOKUP($B162,AAFTE!$C$4:$F$300,4,0)</f>
        <v>0</v>
      </c>
      <c r="N162" s="7">
        <f t="shared" si="115"/>
        <v>0</v>
      </c>
      <c r="O162" s="7">
        <f>IFERROR(VLOOKUP($B162,'SpEd BEA Rates by Month'!$B$4:$O$380,$O$1,0),"")</f>
        <v>0</v>
      </c>
      <c r="P162" s="7">
        <f t="shared" si="116"/>
        <v>0</v>
      </c>
      <c r="Q162" s="13">
        <f>VLOOKUP($B162,AAFTE!$C$4:$G$300,5,0)</f>
        <v>0</v>
      </c>
      <c r="R162" s="7">
        <f t="shared" si="117"/>
        <v>0</v>
      </c>
    </row>
    <row r="163" spans="1:18" ht="15" thickBot="1" x14ac:dyDescent="0.4">
      <c r="A163" s="1" t="s">
        <v>107</v>
      </c>
      <c r="B163" s="1" t="s">
        <v>115</v>
      </c>
      <c r="C163" s="7">
        <f>IFERROR(VLOOKUP($B163,'SpEd BEA Rates by Month'!$B$4:$C$380,2,0)," ")</f>
        <v>11303.82</v>
      </c>
      <c r="D163" s="7">
        <f t="shared" si="82"/>
        <v>12999.392999999998</v>
      </c>
      <c r="E163" s="13">
        <f>VLOOKUP($B163,AAFTE!$C$4:$D$300,2,0)</f>
        <v>363.5</v>
      </c>
      <c r="F163" s="7">
        <f t="shared" si="118"/>
        <v>4725279.3554999996</v>
      </c>
      <c r="G163" s="7">
        <f>IFERROR(VLOOKUP($B163,'SpEd BEA Rates by Month'!$B$4:$O$380,$G$1,0),"")</f>
        <v>0</v>
      </c>
      <c r="H163" s="7">
        <f t="shared" si="112"/>
        <v>0</v>
      </c>
      <c r="I163" s="13">
        <f>VLOOKUP($B163,AAFTE!$C$4:$F$300,3,0)</f>
        <v>0</v>
      </c>
      <c r="J163" s="7">
        <f t="shared" si="113"/>
        <v>0</v>
      </c>
      <c r="K163" s="7">
        <f>IFERROR(VLOOKUP($B163,'SpEd BEA Rates by Month'!$B$4:$O$380,$K$1,0),"")</f>
        <v>0</v>
      </c>
      <c r="L163" s="7">
        <f t="shared" si="114"/>
        <v>0</v>
      </c>
      <c r="M163" s="13">
        <f>VLOOKUP($B163,AAFTE!$C$4:$F$300,4,0)</f>
        <v>0</v>
      </c>
      <c r="N163" s="7">
        <f t="shared" si="115"/>
        <v>0</v>
      </c>
      <c r="O163" s="7">
        <f>IFERROR(VLOOKUP($B163,'SpEd BEA Rates by Month'!$B$4:$O$380,$O$1,0),"")</f>
        <v>0</v>
      </c>
      <c r="P163" s="7">
        <f t="shared" si="116"/>
        <v>0</v>
      </c>
      <c r="Q163" s="13">
        <f>VLOOKUP($B163,AAFTE!$C$4:$G$300,5,0)</f>
        <v>0</v>
      </c>
      <c r="R163" s="7">
        <f t="shared" si="117"/>
        <v>0</v>
      </c>
    </row>
    <row r="164" spans="1:18" ht="15" thickBot="1" x14ac:dyDescent="0.4">
      <c r="A164" s="1" t="s">
        <v>107</v>
      </c>
      <c r="B164" s="1" t="s">
        <v>116</v>
      </c>
      <c r="C164" s="7">
        <f>IFERROR(VLOOKUP($B164,'SpEd BEA Rates by Month'!$B$4:$C$380,2,0)," ")</f>
        <v>11201.04</v>
      </c>
      <c r="D164" s="7">
        <f t="shared" si="82"/>
        <v>12881.196</v>
      </c>
      <c r="E164" s="13">
        <f>VLOOKUP($B164,AAFTE!$C$4:$D$300,2,0)</f>
        <v>28.125</v>
      </c>
      <c r="F164" s="7">
        <f t="shared" si="118"/>
        <v>362283.63750000001</v>
      </c>
      <c r="G164" s="7">
        <f>IFERROR(VLOOKUP($B164,'SpEd BEA Rates by Month'!$B$4:$O$380,$G$1,0),"")</f>
        <v>0</v>
      </c>
      <c r="H164" s="7">
        <f t="shared" si="112"/>
        <v>0</v>
      </c>
      <c r="I164" s="13">
        <f>VLOOKUP($B164,AAFTE!$C$4:$F$300,3,0)</f>
        <v>0</v>
      </c>
      <c r="J164" s="7">
        <f t="shared" si="113"/>
        <v>0</v>
      </c>
      <c r="K164" s="7">
        <f>IFERROR(VLOOKUP($B164,'SpEd BEA Rates by Month'!$B$4:$O$380,$K$1,0),"")</f>
        <v>0</v>
      </c>
      <c r="L164" s="7">
        <f t="shared" si="114"/>
        <v>0</v>
      </c>
      <c r="M164" s="13">
        <f>VLOOKUP($B164,AAFTE!$C$4:$F$300,4,0)</f>
        <v>0</v>
      </c>
      <c r="N164" s="7">
        <f t="shared" si="115"/>
        <v>0</v>
      </c>
      <c r="O164" s="7">
        <f>IFERROR(VLOOKUP($B164,'SpEd BEA Rates by Month'!$B$4:$O$380,$O$1,0),"")</f>
        <v>0</v>
      </c>
      <c r="P164" s="7">
        <f t="shared" si="116"/>
        <v>0</v>
      </c>
      <c r="Q164" s="13">
        <f>VLOOKUP($B164,AAFTE!$C$4:$G$300,5,0)</f>
        <v>0</v>
      </c>
      <c r="R164" s="7">
        <f t="shared" si="117"/>
        <v>0</v>
      </c>
    </row>
    <row r="165" spans="1:18" ht="15" thickBot="1" x14ac:dyDescent="0.4">
      <c r="A165" s="1" t="s">
        <v>107</v>
      </c>
      <c r="B165" s="1" t="s">
        <v>117</v>
      </c>
      <c r="C165" s="7">
        <f>IFERROR(VLOOKUP($B165,'SpEd BEA Rates by Month'!$B$4:$C$380,2,0)," ")</f>
        <v>11265.34</v>
      </c>
      <c r="D165" s="7">
        <f t="shared" si="82"/>
        <v>12955.141</v>
      </c>
      <c r="E165" s="13">
        <f>VLOOKUP($B165,AAFTE!$C$4:$D$300,2,0)</f>
        <v>286.5</v>
      </c>
      <c r="F165" s="7">
        <f t="shared" si="118"/>
        <v>3711647.8964999998</v>
      </c>
      <c r="G165" s="7">
        <f>IFERROR(VLOOKUP($B165,'SpEd BEA Rates by Month'!$B$4:$O$380,$G$1,0),"")</f>
        <v>0</v>
      </c>
      <c r="H165" s="7">
        <f t="shared" si="112"/>
        <v>0</v>
      </c>
      <c r="I165" s="13">
        <f>VLOOKUP($B165,AAFTE!$C$4:$F$300,3,0)</f>
        <v>0</v>
      </c>
      <c r="J165" s="7">
        <f t="shared" si="113"/>
        <v>0</v>
      </c>
      <c r="K165" s="7">
        <f>IFERROR(VLOOKUP($B165,'SpEd BEA Rates by Month'!$B$4:$O$380,$K$1,0),"")</f>
        <v>0</v>
      </c>
      <c r="L165" s="7">
        <f t="shared" si="114"/>
        <v>0</v>
      </c>
      <c r="M165" s="13">
        <f>VLOOKUP($B165,AAFTE!$C$4:$F$300,4,0)</f>
        <v>0</v>
      </c>
      <c r="N165" s="7">
        <f t="shared" si="115"/>
        <v>0</v>
      </c>
      <c r="O165" s="7">
        <f>IFERROR(VLOOKUP($B165,'SpEd BEA Rates by Month'!$B$4:$O$380,$O$1,0),"")</f>
        <v>0</v>
      </c>
      <c r="P165" s="7">
        <f t="shared" si="116"/>
        <v>0</v>
      </c>
      <c r="Q165" s="13">
        <f>VLOOKUP($B165,AAFTE!$C$4:$G$300,5,0)</f>
        <v>0</v>
      </c>
      <c r="R165" s="7">
        <f t="shared" si="117"/>
        <v>0</v>
      </c>
    </row>
    <row r="166" spans="1:18" ht="15" thickBot="1" x14ac:dyDescent="0.4">
      <c r="A166" s="6" t="s">
        <v>107</v>
      </c>
      <c r="B166" s="1" t="s">
        <v>118</v>
      </c>
      <c r="C166" s="7">
        <f>IFERROR(VLOOKUP($B166,'SpEd BEA Rates by Month'!$B$4:$C$380,2,0)," ")</f>
        <v>11356.79</v>
      </c>
      <c r="D166" s="7">
        <f t="shared" si="82"/>
        <v>13060.308499999999</v>
      </c>
      <c r="E166" s="13">
        <f>VLOOKUP($B166,AAFTE!$C$4:$D$300,2,0)</f>
        <v>221.875</v>
      </c>
      <c r="F166" s="7">
        <f t="shared" si="118"/>
        <v>2897755.9484374998</v>
      </c>
      <c r="G166" s="7">
        <f>IFERROR(VLOOKUP($B166,'SpEd BEA Rates by Month'!$B$4:$O$380,$G$1,0),"")</f>
        <v>0</v>
      </c>
      <c r="H166" s="7">
        <f t="shared" si="112"/>
        <v>0</v>
      </c>
      <c r="I166" s="13">
        <f>VLOOKUP($B166,AAFTE!$C$4:$F$300,3,0)</f>
        <v>0</v>
      </c>
      <c r="J166" s="7">
        <f t="shared" si="113"/>
        <v>0</v>
      </c>
      <c r="K166" s="7">
        <f>IFERROR(VLOOKUP($B166,'SpEd BEA Rates by Month'!$B$4:$O$380,$K$1,0),"")</f>
        <v>0</v>
      </c>
      <c r="L166" s="7">
        <f t="shared" si="114"/>
        <v>0</v>
      </c>
      <c r="M166" s="13">
        <f>VLOOKUP($B166,AAFTE!$C$4:$F$300,4,0)</f>
        <v>0</v>
      </c>
      <c r="N166" s="7">
        <f t="shared" si="115"/>
        <v>0</v>
      </c>
      <c r="O166" s="7">
        <f>IFERROR(VLOOKUP($B166,'SpEd BEA Rates by Month'!$B$4:$O$380,$O$1,0),"")</f>
        <v>0</v>
      </c>
      <c r="P166" s="7">
        <f t="shared" si="116"/>
        <v>0</v>
      </c>
      <c r="Q166" s="13">
        <f>VLOOKUP($B166,AAFTE!$C$4:$G$300,5,0)</f>
        <v>0</v>
      </c>
      <c r="R166" s="7">
        <f t="shared" si="117"/>
        <v>0</v>
      </c>
    </row>
    <row r="167" spans="1:18" ht="15" thickBot="1" x14ac:dyDescent="0.4">
      <c r="A167" s="1" t="s">
        <v>107</v>
      </c>
      <c r="B167" s="1" t="s">
        <v>119</v>
      </c>
      <c r="C167" s="7">
        <f>IFERROR(VLOOKUP($B167,'SpEd BEA Rates by Month'!$B$4:$C$380,2,0)," ")</f>
        <v>11316.91</v>
      </c>
      <c r="D167" s="7">
        <f t="shared" si="82"/>
        <v>13014.446499999998</v>
      </c>
      <c r="E167" s="13">
        <f>VLOOKUP($B167,AAFTE!$C$4:$D$300,2,0)</f>
        <v>38.375</v>
      </c>
      <c r="F167" s="7">
        <f t="shared" si="118"/>
        <v>499429.38443749992</v>
      </c>
      <c r="G167" s="7">
        <f>IFERROR(VLOOKUP($B167,'SpEd BEA Rates by Month'!$B$4:$O$380,$G$1,0),"")</f>
        <v>0</v>
      </c>
      <c r="H167" s="7">
        <f t="shared" si="112"/>
        <v>0</v>
      </c>
      <c r="I167" s="13">
        <f>VLOOKUP($B167,AAFTE!$C$4:$F$300,3,0)</f>
        <v>0</v>
      </c>
      <c r="J167" s="7">
        <f t="shared" si="113"/>
        <v>0</v>
      </c>
      <c r="K167" s="7">
        <f>IFERROR(VLOOKUP($B167,'SpEd BEA Rates by Month'!$B$4:$O$380,$K$1,0),"")</f>
        <v>0</v>
      </c>
      <c r="L167" s="7">
        <f t="shared" si="114"/>
        <v>0</v>
      </c>
      <c r="M167" s="13">
        <f>VLOOKUP($B167,AAFTE!$C$4:$F$300,4,0)</f>
        <v>0</v>
      </c>
      <c r="N167" s="7">
        <f t="shared" si="115"/>
        <v>0</v>
      </c>
      <c r="O167" s="7">
        <f>IFERROR(VLOOKUP($B167,'SpEd BEA Rates by Month'!$B$4:$O$380,$O$1,0),"")</f>
        <v>0</v>
      </c>
      <c r="P167" s="7">
        <f t="shared" si="116"/>
        <v>0</v>
      </c>
      <c r="Q167" s="13">
        <f>VLOOKUP($B167,AAFTE!$C$4:$G$300,5,0)</f>
        <v>0</v>
      </c>
      <c r="R167" s="7">
        <f t="shared" si="117"/>
        <v>0</v>
      </c>
    </row>
    <row r="168" spans="1:18" ht="15" thickBot="1" x14ac:dyDescent="0.4">
      <c r="A168" s="1" t="s">
        <v>107</v>
      </c>
      <c r="B168" s="1" t="s">
        <v>120</v>
      </c>
      <c r="C168" s="7">
        <f>IFERROR(VLOOKUP($B168,'SpEd BEA Rates by Month'!$B$4:$C$380,2,0)," ")</f>
        <v>11391.95</v>
      </c>
      <c r="D168" s="7">
        <f t="shared" si="82"/>
        <v>13100.7425</v>
      </c>
      <c r="E168" s="13">
        <f>VLOOKUP($B168,AAFTE!$C$4:$D$300,2,0)</f>
        <v>938.75</v>
      </c>
      <c r="F168" s="7">
        <f t="shared" si="118"/>
        <v>12298322.021875</v>
      </c>
      <c r="G168" s="7">
        <f>IFERROR(VLOOKUP($B168,'SpEd BEA Rates by Month'!$B$4:$O$380,$G$1,0),"")</f>
        <v>0</v>
      </c>
      <c r="H168" s="7">
        <f t="shared" si="112"/>
        <v>0</v>
      </c>
      <c r="I168" s="13">
        <f>VLOOKUP($B168,AAFTE!$C$4:$F$300,3,0)</f>
        <v>0</v>
      </c>
      <c r="J168" s="7">
        <f t="shared" si="113"/>
        <v>0</v>
      </c>
      <c r="K168" s="7">
        <f>IFERROR(VLOOKUP($B168,'SpEd BEA Rates by Month'!$B$4:$O$380,$K$1,0),"")</f>
        <v>0</v>
      </c>
      <c r="L168" s="7">
        <f t="shared" si="114"/>
        <v>0</v>
      </c>
      <c r="M168" s="13">
        <f>VLOOKUP($B168,AAFTE!$C$4:$F$300,4,0)</f>
        <v>0</v>
      </c>
      <c r="N168" s="7">
        <f t="shared" si="115"/>
        <v>0</v>
      </c>
      <c r="O168" s="7">
        <f>IFERROR(VLOOKUP($B168,'SpEd BEA Rates by Month'!$B$4:$O$380,$O$1,0),"")</f>
        <v>0</v>
      </c>
      <c r="P168" s="7">
        <f t="shared" si="116"/>
        <v>0</v>
      </c>
      <c r="Q168" s="13">
        <f>VLOOKUP($B168,AAFTE!$C$4:$G$300,5,0)</f>
        <v>0</v>
      </c>
      <c r="R168" s="7">
        <f t="shared" si="117"/>
        <v>0</v>
      </c>
    </row>
    <row r="169" spans="1:18" ht="15" thickBot="1" x14ac:dyDescent="0.4">
      <c r="A169" s="1" t="s">
        <v>107</v>
      </c>
      <c r="B169" s="1" t="s">
        <v>121</v>
      </c>
      <c r="C169" s="7">
        <f>IFERROR(VLOOKUP($B169,'SpEd BEA Rates by Month'!$B$4:$C$380,2,0)," ")</f>
        <v>11299.25</v>
      </c>
      <c r="D169" s="7">
        <f t="shared" si="82"/>
        <v>12994.137499999999</v>
      </c>
      <c r="E169" s="13">
        <f>VLOOKUP($B169,AAFTE!$C$4:$D$300,2,0)</f>
        <v>167.125</v>
      </c>
      <c r="F169" s="7">
        <f t="shared" si="118"/>
        <v>2171645.2296874998</v>
      </c>
      <c r="G169" s="7">
        <f>IFERROR(VLOOKUP($B169,'SpEd BEA Rates by Month'!$B$4:$O$380,$G$1,0),"")</f>
        <v>0</v>
      </c>
      <c r="H169" s="7">
        <f t="shared" si="112"/>
        <v>0</v>
      </c>
      <c r="I169" s="13">
        <f>VLOOKUP($B169,AAFTE!$C$4:$F$300,3,0)</f>
        <v>0</v>
      </c>
      <c r="J169" s="7">
        <f t="shared" si="113"/>
        <v>0</v>
      </c>
      <c r="K169" s="7">
        <f>IFERROR(VLOOKUP($B169,'SpEd BEA Rates by Month'!$B$4:$O$380,$K$1,0),"")</f>
        <v>0</v>
      </c>
      <c r="L169" s="7">
        <f t="shared" si="114"/>
        <v>0</v>
      </c>
      <c r="M169" s="13">
        <f>VLOOKUP($B169,AAFTE!$C$4:$F$300,4,0)</f>
        <v>0</v>
      </c>
      <c r="N169" s="7">
        <f t="shared" si="115"/>
        <v>0</v>
      </c>
      <c r="O169" s="7">
        <f>IFERROR(VLOOKUP($B169,'SpEd BEA Rates by Month'!$B$4:$O$380,$O$1,0),"")</f>
        <v>0</v>
      </c>
      <c r="P169" s="7">
        <f t="shared" si="116"/>
        <v>0</v>
      </c>
      <c r="Q169" s="13">
        <f>VLOOKUP($B169,AAFTE!$C$4:$G$300,5,0)</f>
        <v>0</v>
      </c>
      <c r="R169" s="7">
        <f t="shared" si="117"/>
        <v>0</v>
      </c>
    </row>
    <row r="170" spans="1:18" ht="15" thickBot="1" x14ac:dyDescent="0.4">
      <c r="A170" s="1" t="s">
        <v>107</v>
      </c>
      <c r="B170" s="1" t="s">
        <v>122</v>
      </c>
      <c r="C170" s="7">
        <f>IFERROR(VLOOKUP($B170,'SpEd BEA Rates by Month'!$B$4:$C$380,2,0)," ")</f>
        <v>11252.82</v>
      </c>
      <c r="D170" s="7">
        <f t="shared" si="82"/>
        <v>12940.742999999999</v>
      </c>
      <c r="E170" s="13">
        <f>VLOOKUP($B170,AAFTE!$C$4:$D$300,2,0)</f>
        <v>0.5</v>
      </c>
      <c r="F170" s="7">
        <f t="shared" si="118"/>
        <v>6470.3714999999993</v>
      </c>
      <c r="G170" s="7">
        <f>IFERROR(VLOOKUP($B170,'SpEd BEA Rates by Month'!$B$4:$O$380,$G$1,0),"")</f>
        <v>0</v>
      </c>
      <c r="H170" s="7">
        <f t="shared" si="112"/>
        <v>0</v>
      </c>
      <c r="I170" s="13">
        <f>VLOOKUP($B170,AAFTE!$C$4:$F$300,3,0)</f>
        <v>0</v>
      </c>
      <c r="J170" s="7">
        <f t="shared" si="113"/>
        <v>0</v>
      </c>
      <c r="K170" s="7">
        <f>IFERROR(VLOOKUP($B170,'SpEd BEA Rates by Month'!$B$4:$O$380,$K$1,0),"")</f>
        <v>0</v>
      </c>
      <c r="L170" s="7">
        <f t="shared" si="114"/>
        <v>0</v>
      </c>
      <c r="M170" s="13">
        <f>VLOOKUP($B170,AAFTE!$C$4:$F$300,4,0)</f>
        <v>0</v>
      </c>
      <c r="N170" s="7">
        <f t="shared" si="115"/>
        <v>0</v>
      </c>
      <c r="O170" s="7">
        <f>IFERROR(VLOOKUP($B170,'SpEd BEA Rates by Month'!$B$4:$O$380,$O$1,0),"")</f>
        <v>0</v>
      </c>
      <c r="P170" s="7">
        <f t="shared" si="116"/>
        <v>0</v>
      </c>
      <c r="Q170" s="13">
        <f>VLOOKUP($B170,AAFTE!$C$4:$G$300,5,0)</f>
        <v>0</v>
      </c>
      <c r="R170" s="7">
        <f t="shared" si="117"/>
        <v>0</v>
      </c>
    </row>
    <row r="171" spans="1:18" ht="15" thickBot="1" x14ac:dyDescent="0.4">
      <c r="A171" s="1" t="s">
        <v>107</v>
      </c>
      <c r="B171" s="1" t="s">
        <v>123</v>
      </c>
      <c r="C171" s="7">
        <f>IFERROR(VLOOKUP($B171,'SpEd BEA Rates by Month'!$B$4:$C$380,2,0)," ")</f>
        <v>11318.66</v>
      </c>
      <c r="D171" s="7">
        <f t="shared" si="82"/>
        <v>13016.458999999999</v>
      </c>
      <c r="E171" s="13">
        <f>VLOOKUP($B171,AAFTE!$C$4:$D$300,2,0)</f>
        <v>102.125</v>
      </c>
      <c r="F171" s="7">
        <f t="shared" si="118"/>
        <v>1329305.8753749998</v>
      </c>
      <c r="G171" s="7">
        <f>IFERROR(VLOOKUP($B171,'SpEd BEA Rates by Month'!$B$4:$O$380,$G$1,0),"")</f>
        <v>0</v>
      </c>
      <c r="H171" s="7">
        <f t="shared" si="112"/>
        <v>0</v>
      </c>
      <c r="I171" s="13">
        <f>VLOOKUP($B171,AAFTE!$C$4:$F$300,3,0)</f>
        <v>0</v>
      </c>
      <c r="J171" s="7">
        <f t="shared" si="113"/>
        <v>0</v>
      </c>
      <c r="K171" s="7">
        <f>IFERROR(VLOOKUP($B171,'SpEd BEA Rates by Month'!$B$4:$O$380,$K$1,0),"")</f>
        <v>0</v>
      </c>
      <c r="L171" s="7">
        <f t="shared" si="114"/>
        <v>0</v>
      </c>
      <c r="M171" s="13">
        <f>VLOOKUP($B171,AAFTE!$C$4:$F$300,4,0)</f>
        <v>0</v>
      </c>
      <c r="N171" s="7">
        <f t="shared" si="115"/>
        <v>0</v>
      </c>
      <c r="O171" s="7">
        <f>IFERROR(VLOOKUP($B171,'SpEd BEA Rates by Month'!$B$4:$O$380,$O$1,0),"")</f>
        <v>0</v>
      </c>
      <c r="P171" s="7">
        <f t="shared" si="116"/>
        <v>0</v>
      </c>
      <c r="Q171" s="13">
        <f>VLOOKUP($B171,AAFTE!$C$4:$G$300,5,0)</f>
        <v>0</v>
      </c>
      <c r="R171" s="7">
        <f t="shared" si="117"/>
        <v>0</v>
      </c>
    </row>
    <row r="172" spans="1:18" ht="15" thickBot="1" x14ac:dyDescent="0.4">
      <c r="A172" s="1" t="s">
        <v>107</v>
      </c>
      <c r="B172" s="1" t="s">
        <v>124</v>
      </c>
      <c r="C172" s="7">
        <f>IFERROR(VLOOKUP($B172,'SpEd BEA Rates by Month'!$B$4:$C$380,2,0)," ")</f>
        <v>11397.96</v>
      </c>
      <c r="D172" s="7">
        <f t="shared" si="82"/>
        <v>13107.653999999999</v>
      </c>
      <c r="E172" s="13">
        <f>VLOOKUP($B172,AAFTE!$C$4:$D$300,2,0)</f>
        <v>78.375</v>
      </c>
      <c r="F172" s="7">
        <f t="shared" si="118"/>
        <v>1027312.3822499999</v>
      </c>
      <c r="G172" s="7">
        <f>IFERROR(VLOOKUP($B172,'SpEd BEA Rates by Month'!$B$4:$O$380,$G$1,0),"")</f>
        <v>0</v>
      </c>
      <c r="H172" s="7">
        <f t="shared" si="112"/>
        <v>0</v>
      </c>
      <c r="I172" s="13">
        <f>VLOOKUP($B172,AAFTE!$C$4:$F$300,3,0)</f>
        <v>0</v>
      </c>
      <c r="J172" s="7">
        <f t="shared" si="113"/>
        <v>0</v>
      </c>
      <c r="K172" s="7">
        <f>IFERROR(VLOOKUP($B172,'SpEd BEA Rates by Month'!$B$4:$O$380,$K$1,0),"")</f>
        <v>0</v>
      </c>
      <c r="L172" s="7">
        <f t="shared" si="114"/>
        <v>0</v>
      </c>
      <c r="M172" s="13">
        <f>VLOOKUP($B172,AAFTE!$C$4:$F$300,4,0)</f>
        <v>0</v>
      </c>
      <c r="N172" s="7">
        <f t="shared" si="115"/>
        <v>0</v>
      </c>
      <c r="O172" s="7">
        <f>IFERROR(VLOOKUP($B172,'SpEd BEA Rates by Month'!$B$4:$O$380,$O$1,0),"")</f>
        <v>0</v>
      </c>
      <c r="P172" s="7">
        <f t="shared" si="116"/>
        <v>0</v>
      </c>
      <c r="Q172" s="13">
        <f>VLOOKUP($B172,AAFTE!$C$4:$G$300,5,0)</f>
        <v>0</v>
      </c>
      <c r="R172" s="7">
        <f t="shared" si="117"/>
        <v>0</v>
      </c>
    </row>
    <row r="173" spans="1:18" ht="15" thickBot="1" x14ac:dyDescent="0.4">
      <c r="A173" s="6" t="s">
        <v>107</v>
      </c>
      <c r="B173" s="1" t="s">
        <v>125</v>
      </c>
      <c r="C173" s="7">
        <f>IFERROR(VLOOKUP($B173,'SpEd BEA Rates by Month'!$B$4:$C$380,2,0)," ")</f>
        <v>11027.88</v>
      </c>
      <c r="D173" s="7">
        <f t="shared" ref="D173:D248" si="119">C173*1.15</f>
        <v>12682.061999999998</v>
      </c>
      <c r="E173" s="13">
        <f>VLOOKUP($B173,AAFTE!$C$4:$D$300,2,0)</f>
        <v>30.25</v>
      </c>
      <c r="F173" s="7">
        <f t="shared" si="118"/>
        <v>383632.37549999997</v>
      </c>
      <c r="G173" s="7">
        <f>IFERROR(VLOOKUP($B173,'SpEd BEA Rates by Month'!$B$4:$O$380,$G$1,0),"")</f>
        <v>0</v>
      </c>
      <c r="H173" s="7">
        <f t="shared" si="112"/>
        <v>0</v>
      </c>
      <c r="I173" s="13">
        <f>VLOOKUP($B173,AAFTE!$C$4:$F$300,3,0)</f>
        <v>0</v>
      </c>
      <c r="J173" s="7">
        <f t="shared" si="113"/>
        <v>0</v>
      </c>
      <c r="K173" s="7">
        <f>IFERROR(VLOOKUP($B173,'SpEd BEA Rates by Month'!$B$4:$O$380,$K$1,0),"")</f>
        <v>0</v>
      </c>
      <c r="L173" s="7">
        <f t="shared" si="114"/>
        <v>0</v>
      </c>
      <c r="M173" s="13">
        <f>VLOOKUP($B173,AAFTE!$C$4:$F$300,4,0)</f>
        <v>0</v>
      </c>
      <c r="N173" s="7">
        <f t="shared" si="115"/>
        <v>0</v>
      </c>
      <c r="O173" s="7">
        <f>IFERROR(VLOOKUP($B173,'SpEd BEA Rates by Month'!$B$4:$O$380,$O$1,0),"")</f>
        <v>0</v>
      </c>
      <c r="P173" s="7">
        <f t="shared" si="116"/>
        <v>0</v>
      </c>
      <c r="Q173" s="13">
        <f>VLOOKUP($B173,AAFTE!$C$4:$G$300,5,0)</f>
        <v>0</v>
      </c>
      <c r="R173" s="7">
        <f t="shared" si="117"/>
        <v>0</v>
      </c>
    </row>
    <row r="174" spans="1:18" ht="15" thickBot="1" x14ac:dyDescent="0.4">
      <c r="A174" s="1" t="s">
        <v>107</v>
      </c>
      <c r="B174" s="1" t="s">
        <v>126</v>
      </c>
      <c r="C174" s="7">
        <f>IFERROR(VLOOKUP($B174,'SpEd BEA Rates by Month'!$B$4:$C$380,2,0)," ")</f>
        <v>10813.71</v>
      </c>
      <c r="D174" s="7">
        <f t="shared" si="119"/>
        <v>12435.766499999998</v>
      </c>
      <c r="E174" s="13">
        <f>VLOOKUP($B174,AAFTE!$C$4:$D$300,2,0)</f>
        <v>12.125</v>
      </c>
      <c r="F174" s="7">
        <f t="shared" si="118"/>
        <v>150783.66881249996</v>
      </c>
      <c r="G174" s="7">
        <f>IFERROR(VLOOKUP($B174,'SpEd BEA Rates by Month'!$B$4:$O$380,$G$1,0),"")</f>
        <v>0</v>
      </c>
      <c r="H174" s="7">
        <f t="shared" si="112"/>
        <v>0</v>
      </c>
      <c r="I174" s="13">
        <f>VLOOKUP($B174,AAFTE!$C$4:$F$300,3,0)</f>
        <v>0</v>
      </c>
      <c r="J174" s="7">
        <f t="shared" si="113"/>
        <v>0</v>
      </c>
      <c r="K174" s="7">
        <f>IFERROR(VLOOKUP($B174,'SpEd BEA Rates by Month'!$B$4:$O$380,$K$1,0),"")</f>
        <v>0</v>
      </c>
      <c r="L174" s="7">
        <f t="shared" si="114"/>
        <v>0</v>
      </c>
      <c r="M174" s="13">
        <f>VLOOKUP($B174,AAFTE!$C$4:$F$300,4,0)</f>
        <v>0</v>
      </c>
      <c r="N174" s="7">
        <f t="shared" si="115"/>
        <v>0</v>
      </c>
      <c r="O174" s="7">
        <f>IFERROR(VLOOKUP($B174,'SpEd BEA Rates by Month'!$B$4:$O$380,$O$1,0),"")</f>
        <v>0</v>
      </c>
      <c r="P174" s="7">
        <f t="shared" si="116"/>
        <v>0</v>
      </c>
      <c r="Q174" s="13">
        <f>VLOOKUP($B174,AAFTE!$C$4:$G$300,5,0)</f>
        <v>0</v>
      </c>
      <c r="R174" s="7">
        <f t="shared" si="117"/>
        <v>0</v>
      </c>
    </row>
    <row r="175" spans="1:18" ht="15" thickBot="1" x14ac:dyDescent="0.4">
      <c r="A175" s="1" t="s">
        <v>107</v>
      </c>
      <c r="B175" s="1" t="s">
        <v>699</v>
      </c>
      <c r="C175" s="7">
        <f>IFERROR(VLOOKUP($B175,'SpEd BEA Rates by Month'!$B$4:$C$380,2,0)," ")</f>
        <v>10779.24</v>
      </c>
      <c r="D175" s="7">
        <f t="shared" ref="D175" si="120">C175*1.15</f>
        <v>12396.125999999998</v>
      </c>
      <c r="E175" s="13">
        <f>VLOOKUP($B175,AAFTE!$C$4:$D$300,2,0)</f>
        <v>12.625</v>
      </c>
      <c r="F175" s="7">
        <f>D175*E175</f>
        <v>156501.09074999997</v>
      </c>
      <c r="G175" s="7">
        <f>IFERROR(VLOOKUP($B175,'SpEd BEA Rates by Month'!$B$4:$O$380,$G$1,0),"")</f>
        <v>0</v>
      </c>
      <c r="H175" s="7">
        <f t="shared" ref="H175" si="121">G175*1.15</f>
        <v>0</v>
      </c>
      <c r="I175" s="13">
        <f>VLOOKUP($B175,AAFTE!$C$4:$F$300,3,0)</f>
        <v>0</v>
      </c>
      <c r="J175" s="7">
        <f t="shared" ref="J175" si="122">H175*I175</f>
        <v>0</v>
      </c>
      <c r="K175" s="7">
        <f>IFERROR(VLOOKUP($B175,'SpEd BEA Rates by Month'!$B$4:$O$380,$K$1,0),"")</f>
        <v>0</v>
      </c>
      <c r="L175" s="7">
        <f t="shared" ref="L175" si="123">K175*1.15</f>
        <v>0</v>
      </c>
      <c r="M175" s="13">
        <f>VLOOKUP($B175,AAFTE!$C$4:$F$300,4,0)</f>
        <v>0</v>
      </c>
      <c r="N175" s="7">
        <f t="shared" ref="N175" si="124">L175*M175</f>
        <v>0</v>
      </c>
      <c r="O175" s="7">
        <f>IFERROR(VLOOKUP($B175,'SpEd BEA Rates by Month'!$B$4:$O$380,$O$1,0),"")</f>
        <v>0</v>
      </c>
      <c r="P175" s="7">
        <f t="shared" ref="P175" si="125">O175*1.15</f>
        <v>0</v>
      </c>
      <c r="Q175" s="13">
        <f>VLOOKUP($B175,AAFTE!$C$4:$G$300,5,0)</f>
        <v>0</v>
      </c>
      <c r="R175" s="7">
        <f t="shared" ref="R175" si="126">P175*Q175</f>
        <v>0</v>
      </c>
    </row>
    <row r="176" spans="1:18" ht="15" thickBot="1" x14ac:dyDescent="0.4">
      <c r="A176" s="5" t="s">
        <v>351</v>
      </c>
      <c r="B176" s="5" t="s">
        <v>844</v>
      </c>
      <c r="C176" s="28" t="str">
        <f>IFERROR(VLOOKUP($B176,'SpEd BEA Rates by Month'!$B$4:$C$380,2,0)," ")</f>
        <v xml:space="preserve"> </v>
      </c>
      <c r="D176" s="11">
        <f>F176/E176</f>
        <v>12956.280842831717</v>
      </c>
      <c r="E176" s="25">
        <f>SUM(E156:E175)</f>
        <v>3722.125</v>
      </c>
      <c r="F176" s="17">
        <f>SUM(F156:F175)</f>
        <v>48224896.832125001</v>
      </c>
      <c r="G176" s="18" t="str">
        <f>IFERROR(VLOOKUP($B176,'SpEd BEA Rates by Month'!$B$4:$O$380,$G$1,0),"")</f>
        <v/>
      </c>
      <c r="H176" s="10" t="e">
        <f>J176/I176</f>
        <v>#DIV/0!</v>
      </c>
      <c r="I176" s="15">
        <f>SUM(I156:I175)</f>
        <v>0</v>
      </c>
      <c r="J176" s="18">
        <f>SUM(J156:J175)</f>
        <v>0</v>
      </c>
      <c r="K176" s="8" t="str">
        <f>IFERROR(VLOOKUP($B176,'SpEd BEA Rates by Month'!$B$4:$O$380,$K$1,0),"")</f>
        <v/>
      </c>
      <c r="L176" s="9" t="e">
        <f>N176/M176</f>
        <v>#DIV/0!</v>
      </c>
      <c r="M176" s="19">
        <f>SUM(M156:M175)</f>
        <v>0</v>
      </c>
      <c r="N176" s="9">
        <f>SUM(N156:N175)</f>
        <v>0</v>
      </c>
      <c r="O176" s="21" t="str">
        <f>IFERROR(VLOOKUP($B176,'SpEd BEA Rates by Month'!$B$4:$O$380,$O$1,0),"")</f>
        <v/>
      </c>
      <c r="P176" s="21" t="e">
        <f>R176/Q176</f>
        <v>#DIV/0!</v>
      </c>
      <c r="Q176" s="23">
        <f>SUM(Q156:Q175)</f>
        <v>0</v>
      </c>
      <c r="R176" s="21">
        <f>SUM(R156:R175)</f>
        <v>0</v>
      </c>
    </row>
    <row r="177" spans="1:18" ht="15" thickBot="1" x14ac:dyDescent="0.4">
      <c r="A177" s="5"/>
      <c r="B177" s="5" t="s">
        <v>872</v>
      </c>
      <c r="C177" s="28" t="str">
        <f>IFERROR(VLOOKUP($B177,'SpEd BEA Rates by Month'!$B$4:$C$380,2,0)," ")</f>
        <v xml:space="preserve"> </v>
      </c>
      <c r="D177" s="11">
        <f>D176/12</f>
        <v>1079.6900702359765</v>
      </c>
      <c r="E177" s="14"/>
      <c r="F177" s="24"/>
      <c r="G177" s="18" t="str">
        <f>IFERROR(VLOOKUP($B177,'SpEd BEA Rates by Month'!$B$4:$O$380,$G$1,0),"")</f>
        <v/>
      </c>
      <c r="H177" s="10" t="e">
        <f>H176/12</f>
        <v>#DIV/0!</v>
      </c>
      <c r="I177" s="15"/>
      <c r="J177" s="18"/>
      <c r="K177" s="8" t="str">
        <f>IFERROR(VLOOKUP($B177,'SpEd BEA Rates by Month'!$B$4:$O$380,$K$1,0),"")</f>
        <v/>
      </c>
      <c r="L177" s="9" t="e">
        <f>L176/12</f>
        <v>#DIV/0!</v>
      </c>
      <c r="M177" s="19"/>
      <c r="N177" s="9"/>
      <c r="O177" s="21" t="str">
        <f>IFERROR(VLOOKUP($B177,'SpEd BEA Rates by Month'!$B$4:$O$380,$O$1,0),"")</f>
        <v/>
      </c>
      <c r="P177" s="21" t="e">
        <f>P176/12</f>
        <v>#DIV/0!</v>
      </c>
      <c r="Q177" s="23"/>
      <c r="R177" s="21"/>
    </row>
    <row r="178" spans="1:18" ht="15" thickBot="1" x14ac:dyDescent="0.4">
      <c r="A178" s="5"/>
      <c r="B178" s="5" t="s">
        <v>853</v>
      </c>
      <c r="C178" s="28" t="str">
        <f>IFERROR(VLOOKUP($B178,'SpEd BEA Rates by Month'!$B$4:$C$380,2,0)," ")</f>
        <v xml:space="preserve"> </v>
      </c>
      <c r="D178" s="11">
        <f>0.05*D177</f>
        <v>53.984503511798827</v>
      </c>
      <c r="E178" s="14"/>
      <c r="F178" s="24"/>
      <c r="G178" s="18" t="str">
        <f>IFERROR(VLOOKUP($B178,'SpEd BEA Rates by Month'!$B$4:$O$380,$G$1,0),"")</f>
        <v/>
      </c>
      <c r="H178" s="10" t="e">
        <f>0.05*H177</f>
        <v>#DIV/0!</v>
      </c>
      <c r="I178" s="15"/>
      <c r="J178" s="18"/>
      <c r="K178" s="8" t="str">
        <f>IFERROR(VLOOKUP($B178,'SpEd BEA Rates by Month'!$B$4:$O$380,$K$1,0),"")</f>
        <v/>
      </c>
      <c r="L178" s="9" t="e">
        <f>0.05*L177</f>
        <v>#DIV/0!</v>
      </c>
      <c r="M178" s="19"/>
      <c r="N178" s="9"/>
      <c r="O178" s="21" t="str">
        <f>IFERROR(VLOOKUP($B178,'SpEd BEA Rates by Month'!$B$4:$O$380,$O$1,0),"")</f>
        <v/>
      </c>
      <c r="P178" s="21" t="e">
        <f>0.05*P177</f>
        <v>#DIV/0!</v>
      </c>
      <c r="Q178" s="23"/>
      <c r="R178" s="21"/>
    </row>
    <row r="179" spans="1:18" ht="15" thickBot="1" x14ac:dyDescent="0.4">
      <c r="A179" s="5"/>
      <c r="B179" s="5" t="s">
        <v>377</v>
      </c>
      <c r="C179" s="28" t="str">
        <f>IFERROR(VLOOKUP($B179,'SpEd BEA Rates by Month'!$B$4:$C$380,2,0)," ")</f>
        <v xml:space="preserve"> </v>
      </c>
      <c r="D179" s="11">
        <f>D177-D178</f>
        <v>1025.7055667241777</v>
      </c>
      <c r="E179" s="14"/>
      <c r="F179" s="11"/>
      <c r="G179" s="18" t="str">
        <f>IFERROR(VLOOKUP($B179,'SpEd BEA Rates by Month'!$B$4:$O$380,$G$1,0),"")</f>
        <v/>
      </c>
      <c r="H179" s="10" t="e">
        <f>H177-H178</f>
        <v>#DIV/0!</v>
      </c>
      <c r="I179" s="15"/>
      <c r="J179" s="18"/>
      <c r="K179" s="8" t="str">
        <f>IFERROR(VLOOKUP($B179,'SpEd BEA Rates by Month'!$B$4:$O$380,$K$1,0),"")</f>
        <v/>
      </c>
      <c r="L179" s="9" t="e">
        <f>L177-L178</f>
        <v>#DIV/0!</v>
      </c>
      <c r="M179" s="19"/>
      <c r="N179" s="9"/>
      <c r="O179" s="21" t="str">
        <f>IFERROR(VLOOKUP($B179,'SpEd BEA Rates by Month'!$B$4:$O$380,$O$1,0),"")</f>
        <v/>
      </c>
      <c r="P179" s="21" t="e">
        <f>P177-P178</f>
        <v>#DIV/0!</v>
      </c>
      <c r="Q179" s="23"/>
      <c r="R179" s="21"/>
    </row>
    <row r="180" spans="1:18" ht="15" thickBot="1" x14ac:dyDescent="0.4">
      <c r="A180" s="1" t="s">
        <v>127</v>
      </c>
      <c r="B180" s="1" t="s">
        <v>128</v>
      </c>
      <c r="C180" s="7">
        <f>IFERROR(VLOOKUP($B180,'SpEd BEA Rates by Month'!$B$4:$C$380,2,0)," ")</f>
        <v>11423.66</v>
      </c>
      <c r="D180" s="7">
        <f t="shared" si="119"/>
        <v>13137.208999999999</v>
      </c>
      <c r="E180" s="13">
        <f>VLOOKUP($B180,AAFTE!$C$4:$D$300,2,0)</f>
        <v>17.625</v>
      </c>
      <c r="F180" s="7">
        <f>D180*E180</f>
        <v>231543.30862499998</v>
      </c>
      <c r="G180" s="7">
        <f>IFERROR(VLOOKUP($B180,'SpEd BEA Rates by Month'!$B$4:$O$380,$G$1,0),"")</f>
        <v>0</v>
      </c>
      <c r="H180" s="7">
        <f>G180*1.15</f>
        <v>0</v>
      </c>
      <c r="I180" s="13">
        <f>VLOOKUP($B180,AAFTE!$C$4:$F$300,3,0)</f>
        <v>0</v>
      </c>
      <c r="J180" s="7">
        <f>H180*I180</f>
        <v>0</v>
      </c>
      <c r="K180" s="7">
        <f>IFERROR(VLOOKUP($B180,'SpEd BEA Rates by Month'!$B$4:$O$380,$K$1,0),"")</f>
        <v>0</v>
      </c>
      <c r="L180" s="7">
        <f t="shared" ref="L180:L184" si="127">K180*1.15</f>
        <v>0</v>
      </c>
      <c r="M180" s="13">
        <f>VLOOKUP($B180,AAFTE!$C$4:$F$300,4,0)</f>
        <v>0</v>
      </c>
      <c r="N180" s="7">
        <f t="shared" ref="N180:N184" si="128">L180*M180</f>
        <v>0</v>
      </c>
      <c r="O180" s="7">
        <f>IFERROR(VLOOKUP($B180,'SpEd BEA Rates by Month'!$B$4:$O$380,$O$1,0),"")</f>
        <v>0</v>
      </c>
      <c r="P180" s="7">
        <f t="shared" ref="P180:P184" si="129">O180*1.15</f>
        <v>0</v>
      </c>
      <c r="Q180" s="13">
        <f>VLOOKUP($B180,AAFTE!$C$4:$G$300,5,0)</f>
        <v>0</v>
      </c>
      <c r="R180" s="7">
        <f t="shared" ref="R180:R184" si="130">P180*Q180</f>
        <v>0</v>
      </c>
    </row>
    <row r="181" spans="1:18" ht="15" thickBot="1" x14ac:dyDescent="0.4">
      <c r="A181" s="1" t="s">
        <v>127</v>
      </c>
      <c r="B181" s="1" t="s">
        <v>129</v>
      </c>
      <c r="C181" s="7">
        <f>IFERROR(VLOOKUP($B181,'SpEd BEA Rates by Month'!$B$4:$C$380,2,0)," ")</f>
        <v>11408.38</v>
      </c>
      <c r="D181" s="7">
        <f t="shared" si="119"/>
        <v>13119.636999999999</v>
      </c>
      <c r="E181" s="13">
        <f>VLOOKUP($B181,AAFTE!$C$4:$D$300,2,0)</f>
        <v>86.375</v>
      </c>
      <c r="F181" s="7">
        <f t="shared" ref="F181:F184" si="131">D181*E181</f>
        <v>1133208.6458749999</v>
      </c>
      <c r="G181" s="7">
        <f>IFERROR(VLOOKUP($B181,'SpEd BEA Rates by Month'!$B$4:$O$380,$G$1,0),"")</f>
        <v>0</v>
      </c>
      <c r="H181" s="7">
        <f t="shared" ref="H181:H184" si="132">G181*1.15</f>
        <v>0</v>
      </c>
      <c r="I181" s="13">
        <f>VLOOKUP($B181,AAFTE!$C$4:$F$300,3,0)</f>
        <v>0</v>
      </c>
      <c r="J181" s="7">
        <f t="shared" ref="J181:J184" si="133">H181*I181</f>
        <v>0</v>
      </c>
      <c r="K181" s="7">
        <f>IFERROR(VLOOKUP($B181,'SpEd BEA Rates by Month'!$B$4:$O$380,$K$1,0),"")</f>
        <v>0</v>
      </c>
      <c r="L181" s="7">
        <f t="shared" si="127"/>
        <v>0</v>
      </c>
      <c r="M181" s="13">
        <f>VLOOKUP($B181,AAFTE!$C$4:$F$300,4,0)</f>
        <v>0</v>
      </c>
      <c r="N181" s="7">
        <f t="shared" si="128"/>
        <v>0</v>
      </c>
      <c r="O181" s="7">
        <f>IFERROR(VLOOKUP($B181,'SpEd BEA Rates by Month'!$B$4:$O$380,$O$1,0),"")</f>
        <v>0</v>
      </c>
      <c r="P181" s="7">
        <f t="shared" si="129"/>
        <v>0</v>
      </c>
      <c r="Q181" s="13">
        <f>VLOOKUP($B181,AAFTE!$C$4:$G$300,5,0)</f>
        <v>0</v>
      </c>
      <c r="R181" s="7">
        <f t="shared" si="130"/>
        <v>0</v>
      </c>
    </row>
    <row r="182" spans="1:18" ht="15" thickBot="1" x14ac:dyDescent="0.4">
      <c r="A182" s="1" t="s">
        <v>127</v>
      </c>
      <c r="B182" s="1" t="s">
        <v>130</v>
      </c>
      <c r="C182" s="7">
        <f>IFERROR(VLOOKUP($B182,'SpEd BEA Rates by Month'!$B$4:$C$380,2,0)," ")</f>
        <v>11541.77</v>
      </c>
      <c r="D182" s="7">
        <f t="shared" si="119"/>
        <v>13273.0355</v>
      </c>
      <c r="E182" s="13">
        <f>VLOOKUP($B182,AAFTE!$C$4:$D$300,2,0)</f>
        <v>155.625</v>
      </c>
      <c r="F182" s="7">
        <f t="shared" si="131"/>
        <v>2065616.1496875</v>
      </c>
      <c r="G182" s="7">
        <f>IFERROR(VLOOKUP($B182,'SpEd BEA Rates by Month'!$B$4:$O$380,$G$1,0),"")</f>
        <v>0</v>
      </c>
      <c r="H182" s="7">
        <f t="shared" si="132"/>
        <v>0</v>
      </c>
      <c r="I182" s="13">
        <f>VLOOKUP($B182,AAFTE!$C$4:$F$300,3,0)</f>
        <v>0</v>
      </c>
      <c r="J182" s="7">
        <f t="shared" si="133"/>
        <v>0</v>
      </c>
      <c r="K182" s="7">
        <f>IFERROR(VLOOKUP($B182,'SpEd BEA Rates by Month'!$B$4:$O$380,$K$1,0),"")</f>
        <v>0</v>
      </c>
      <c r="L182" s="7">
        <f t="shared" si="127"/>
        <v>0</v>
      </c>
      <c r="M182" s="13">
        <f>VLOOKUP($B182,AAFTE!$C$4:$F$300,4,0)</f>
        <v>0</v>
      </c>
      <c r="N182" s="7">
        <f t="shared" si="128"/>
        <v>0</v>
      </c>
      <c r="O182" s="7">
        <f>IFERROR(VLOOKUP($B182,'SpEd BEA Rates by Month'!$B$4:$O$380,$O$1,0),"")</f>
        <v>0</v>
      </c>
      <c r="P182" s="7">
        <f t="shared" si="129"/>
        <v>0</v>
      </c>
      <c r="Q182" s="13">
        <f>VLOOKUP($B182,AAFTE!$C$4:$G$300,5,0)</f>
        <v>0</v>
      </c>
      <c r="R182" s="7">
        <f t="shared" si="130"/>
        <v>0</v>
      </c>
    </row>
    <row r="183" spans="1:18" ht="15" thickBot="1" x14ac:dyDescent="0.4">
      <c r="A183" s="1" t="s">
        <v>127</v>
      </c>
      <c r="B183" s="1" t="s">
        <v>131</v>
      </c>
      <c r="C183" s="7">
        <f>IFERROR(VLOOKUP($B183,'SpEd BEA Rates by Month'!$B$4:$C$380,2,0)," ")</f>
        <v>11520.57</v>
      </c>
      <c r="D183" s="7">
        <f t="shared" si="119"/>
        <v>13248.655499999999</v>
      </c>
      <c r="E183" s="13">
        <f>VLOOKUP($B183,AAFTE!$C$4:$D$300,2,0)</f>
        <v>81</v>
      </c>
      <c r="F183" s="7">
        <f t="shared" si="131"/>
        <v>1073141.0954999998</v>
      </c>
      <c r="G183" s="7">
        <f>IFERROR(VLOOKUP($B183,'SpEd BEA Rates by Month'!$B$4:$O$380,$G$1,0),"")</f>
        <v>0</v>
      </c>
      <c r="H183" s="7">
        <f t="shared" si="132"/>
        <v>0</v>
      </c>
      <c r="I183" s="13">
        <f>VLOOKUP($B183,AAFTE!$C$4:$F$300,3,0)</f>
        <v>0</v>
      </c>
      <c r="J183" s="7">
        <f t="shared" si="133"/>
        <v>0</v>
      </c>
      <c r="K183" s="7">
        <f>IFERROR(VLOOKUP($B183,'SpEd BEA Rates by Month'!$B$4:$O$380,$K$1,0),"")</f>
        <v>0</v>
      </c>
      <c r="L183" s="7">
        <f t="shared" si="127"/>
        <v>0</v>
      </c>
      <c r="M183" s="13">
        <f>VLOOKUP($B183,AAFTE!$C$4:$F$300,4,0)</f>
        <v>0</v>
      </c>
      <c r="N183" s="7">
        <f t="shared" si="128"/>
        <v>0</v>
      </c>
      <c r="O183" s="7">
        <f>IFERROR(VLOOKUP($B183,'SpEd BEA Rates by Month'!$B$4:$O$380,$O$1,0),"")</f>
        <v>0</v>
      </c>
      <c r="P183" s="7">
        <f t="shared" si="129"/>
        <v>0</v>
      </c>
      <c r="Q183" s="13">
        <f>VLOOKUP($B183,AAFTE!$C$4:$G$300,5,0)</f>
        <v>0</v>
      </c>
      <c r="R183" s="7">
        <f t="shared" si="130"/>
        <v>0</v>
      </c>
    </row>
    <row r="184" spans="1:18" ht="15" thickBot="1" x14ac:dyDescent="0.4">
      <c r="A184" s="1" t="s">
        <v>127</v>
      </c>
      <c r="B184" s="1" t="s">
        <v>132</v>
      </c>
      <c r="C184" s="7">
        <f>IFERROR(VLOOKUP($B184,'SpEd BEA Rates by Month'!$B$4:$C$380,2,0)," ")</f>
        <v>11368.84</v>
      </c>
      <c r="D184" s="7">
        <f t="shared" si="119"/>
        <v>13074.165999999999</v>
      </c>
      <c r="E184" s="13">
        <f>VLOOKUP($B184,AAFTE!$C$4:$D$300,2,0)</f>
        <v>123.125</v>
      </c>
      <c r="F184" s="7">
        <f t="shared" si="131"/>
        <v>1609756.68875</v>
      </c>
      <c r="G184" s="7">
        <f>IFERROR(VLOOKUP($B184,'SpEd BEA Rates by Month'!$B$4:$O$380,$G$1,0),"")</f>
        <v>0</v>
      </c>
      <c r="H184" s="7">
        <f t="shared" si="132"/>
        <v>0</v>
      </c>
      <c r="I184" s="13">
        <f>VLOOKUP($B184,AAFTE!$C$4:$F$300,3,0)</f>
        <v>0</v>
      </c>
      <c r="J184" s="7">
        <f t="shared" si="133"/>
        <v>0</v>
      </c>
      <c r="K184" s="7">
        <f>IFERROR(VLOOKUP($B184,'SpEd BEA Rates by Month'!$B$4:$O$380,$K$1,0),"")</f>
        <v>0</v>
      </c>
      <c r="L184" s="7">
        <f t="shared" si="127"/>
        <v>0</v>
      </c>
      <c r="M184" s="13">
        <f>VLOOKUP($B184,AAFTE!$C$4:$F$300,4,0)</f>
        <v>0</v>
      </c>
      <c r="N184" s="7">
        <f t="shared" si="128"/>
        <v>0</v>
      </c>
      <c r="O184" s="7">
        <f>IFERROR(VLOOKUP($B184,'SpEd BEA Rates by Month'!$B$4:$O$380,$O$1,0),"")</f>
        <v>0</v>
      </c>
      <c r="P184" s="7">
        <f t="shared" si="129"/>
        <v>0</v>
      </c>
      <c r="Q184" s="13">
        <f>VLOOKUP($B184,AAFTE!$C$4:$G$300,5,0)</f>
        <v>0</v>
      </c>
      <c r="R184" s="7">
        <f t="shared" si="130"/>
        <v>0</v>
      </c>
    </row>
    <row r="185" spans="1:18" ht="15" thickBot="1" x14ac:dyDescent="0.4">
      <c r="A185" s="5" t="s">
        <v>352</v>
      </c>
      <c r="B185" s="5" t="s">
        <v>844</v>
      </c>
      <c r="C185" s="28" t="str">
        <f>IFERROR(VLOOKUP($B185,'SpEd BEA Rates by Month'!$B$4:$C$380,2,0)," ")</f>
        <v xml:space="preserve"> </v>
      </c>
      <c r="D185" s="11">
        <f>F185/E185</f>
        <v>13182.244503369271</v>
      </c>
      <c r="E185" s="25">
        <f>SUM(E180:E184)</f>
        <v>463.75</v>
      </c>
      <c r="F185" s="17">
        <f>SUM(F180:F184)</f>
        <v>6113265.8884374993</v>
      </c>
      <c r="G185" s="18" t="str">
        <f>IFERROR(VLOOKUP($B185,'SpEd BEA Rates by Month'!$B$4:$O$380,$G$1,0),"")</f>
        <v/>
      </c>
      <c r="H185" s="10" t="e">
        <f>J185/I185</f>
        <v>#DIV/0!</v>
      </c>
      <c r="I185" s="15">
        <f>SUM(I180:I184)</f>
        <v>0</v>
      </c>
      <c r="J185" s="18">
        <f>SUM(J180:J184)</f>
        <v>0</v>
      </c>
      <c r="K185" s="8" t="str">
        <f>IFERROR(VLOOKUP($B185,'SpEd BEA Rates by Month'!$B$4:$O$380,$K$1,0),"")</f>
        <v/>
      </c>
      <c r="L185" s="9" t="e">
        <f>N185/M185</f>
        <v>#DIV/0!</v>
      </c>
      <c r="M185" s="19">
        <f>SUM(M180:M184)</f>
        <v>0</v>
      </c>
      <c r="N185" s="9">
        <f>SUM(N180:N184)</f>
        <v>0</v>
      </c>
      <c r="O185" s="21" t="str">
        <f>IFERROR(VLOOKUP($B185,'SpEd BEA Rates by Month'!$B$4:$O$380,$O$1,0),"")</f>
        <v/>
      </c>
      <c r="P185" s="21" t="e">
        <f>R185/Q185</f>
        <v>#DIV/0!</v>
      </c>
      <c r="Q185" s="23">
        <f>SUM(Q180:Q184)</f>
        <v>0</v>
      </c>
      <c r="R185" s="21">
        <f>SUM(R180:R184)</f>
        <v>0</v>
      </c>
    </row>
    <row r="186" spans="1:18" ht="15" thickBot="1" x14ac:dyDescent="0.4">
      <c r="A186" s="5"/>
      <c r="B186" s="5" t="s">
        <v>872</v>
      </c>
      <c r="C186" s="28" t="str">
        <f>IFERROR(VLOOKUP($B186,'SpEd BEA Rates by Month'!$B$4:$C$380,2,0)," ")</f>
        <v xml:space="preserve"> </v>
      </c>
      <c r="D186" s="11">
        <f>D185/12</f>
        <v>1098.5203752807727</v>
      </c>
      <c r="E186" s="14"/>
      <c r="F186" s="24"/>
      <c r="G186" s="18" t="str">
        <f>IFERROR(VLOOKUP($B186,'SpEd BEA Rates by Month'!$B$4:$O$380,$G$1,0),"")</f>
        <v/>
      </c>
      <c r="H186" s="10" t="e">
        <f>H185/12</f>
        <v>#DIV/0!</v>
      </c>
      <c r="I186" s="15"/>
      <c r="J186" s="18"/>
      <c r="K186" s="8" t="str">
        <f>IFERROR(VLOOKUP($B186,'SpEd BEA Rates by Month'!$B$4:$O$380,$K$1,0),"")</f>
        <v/>
      </c>
      <c r="L186" s="9" t="e">
        <f>L185/12</f>
        <v>#DIV/0!</v>
      </c>
      <c r="M186" s="19"/>
      <c r="N186" s="9"/>
      <c r="O186" s="21" t="str">
        <f>IFERROR(VLOOKUP($B186,'SpEd BEA Rates by Month'!$B$4:$O$380,$O$1,0),"")</f>
        <v/>
      </c>
      <c r="P186" s="21" t="e">
        <f>P185/12</f>
        <v>#DIV/0!</v>
      </c>
      <c r="Q186" s="23"/>
      <c r="R186" s="21"/>
    </row>
    <row r="187" spans="1:18" ht="15" thickBot="1" x14ac:dyDescent="0.4">
      <c r="A187" s="5"/>
      <c r="B187" s="5" t="s">
        <v>853</v>
      </c>
      <c r="C187" s="28" t="str">
        <f>IFERROR(VLOOKUP($B187,'SpEd BEA Rates by Month'!$B$4:$C$380,2,0)," ")</f>
        <v xml:space="preserve"> </v>
      </c>
      <c r="D187" s="11">
        <f>0.05*D186</f>
        <v>54.926018764038638</v>
      </c>
      <c r="E187" s="14"/>
      <c r="F187" s="24"/>
      <c r="G187" s="18" t="str">
        <f>IFERROR(VLOOKUP($B187,'SpEd BEA Rates by Month'!$B$4:$O$380,$G$1,0),"")</f>
        <v/>
      </c>
      <c r="H187" s="10" t="e">
        <f>0.05*H186</f>
        <v>#DIV/0!</v>
      </c>
      <c r="I187" s="15"/>
      <c r="J187" s="18"/>
      <c r="K187" s="8" t="str">
        <f>IFERROR(VLOOKUP($B187,'SpEd BEA Rates by Month'!$B$4:$O$380,$K$1,0),"")</f>
        <v/>
      </c>
      <c r="L187" s="9" t="e">
        <f>0.05*L186</f>
        <v>#DIV/0!</v>
      </c>
      <c r="M187" s="19"/>
      <c r="N187" s="9"/>
      <c r="O187" s="21" t="str">
        <f>IFERROR(VLOOKUP($B187,'SpEd BEA Rates by Month'!$B$4:$O$380,$O$1,0),"")</f>
        <v/>
      </c>
      <c r="P187" s="21" t="e">
        <f>0.05*P186</f>
        <v>#DIV/0!</v>
      </c>
      <c r="Q187" s="23"/>
      <c r="R187" s="21"/>
    </row>
    <row r="188" spans="1:18" ht="15" thickBot="1" x14ac:dyDescent="0.4">
      <c r="A188" s="5"/>
      <c r="B188" s="5" t="s">
        <v>377</v>
      </c>
      <c r="C188" s="28" t="str">
        <f>IFERROR(VLOOKUP($B188,'SpEd BEA Rates by Month'!$B$4:$C$380,2,0)," ")</f>
        <v xml:space="preserve"> </v>
      </c>
      <c r="D188" s="11">
        <f>D186-D187</f>
        <v>1043.594356516734</v>
      </c>
      <c r="E188" s="14"/>
      <c r="F188" s="11"/>
      <c r="G188" s="18" t="str">
        <f>IFERROR(VLOOKUP($B188,'SpEd BEA Rates by Month'!$B$4:$O$380,$G$1,0),"")</f>
        <v/>
      </c>
      <c r="H188" s="10" t="e">
        <f>H186-H187</f>
        <v>#DIV/0!</v>
      </c>
      <c r="I188" s="15"/>
      <c r="J188" s="18"/>
      <c r="K188" s="8" t="str">
        <f>IFERROR(VLOOKUP($B188,'SpEd BEA Rates by Month'!$B$4:$O$380,$K$1,0),"")</f>
        <v/>
      </c>
      <c r="L188" s="9" t="e">
        <f>L186-L187</f>
        <v>#DIV/0!</v>
      </c>
      <c r="M188" s="19"/>
      <c r="N188" s="9"/>
      <c r="O188" s="21" t="str">
        <f>IFERROR(VLOOKUP($B188,'SpEd BEA Rates by Month'!$B$4:$O$380,$O$1,0),"")</f>
        <v/>
      </c>
      <c r="P188" s="21" t="e">
        <f>P186-P187</f>
        <v>#DIV/0!</v>
      </c>
      <c r="Q188" s="23"/>
      <c r="R188" s="21"/>
    </row>
    <row r="189" spans="1:18" ht="15" thickBot="1" x14ac:dyDescent="0.4">
      <c r="A189" s="1" t="s">
        <v>133</v>
      </c>
      <c r="B189" s="1" t="s">
        <v>134</v>
      </c>
      <c r="C189" s="7">
        <f>IFERROR(VLOOKUP($B189,'SpEd BEA Rates by Month'!$B$4:$C$380,2,0)," ")</f>
        <v>10643.47</v>
      </c>
      <c r="D189" s="7">
        <f t="shared" si="119"/>
        <v>12239.990499999998</v>
      </c>
      <c r="E189" s="13">
        <f>VLOOKUP($B189,AAFTE!$C$4:$D$300,2,0)</f>
        <v>3.125</v>
      </c>
      <c r="F189" s="7">
        <f>D189*E189</f>
        <v>38249.970312499994</v>
      </c>
      <c r="G189" s="7">
        <f>IFERROR(VLOOKUP($B189,'SpEd BEA Rates by Month'!$B$4:$O$380,$G$1,0),"")</f>
        <v>0</v>
      </c>
      <c r="H189" s="7">
        <f t="shared" ref="H189:H194" si="134">G189*1.15</f>
        <v>0</v>
      </c>
      <c r="I189" s="13">
        <f>VLOOKUP($B189,AAFTE!$C$4:$F$300,3,0)</f>
        <v>0</v>
      </c>
      <c r="J189" s="7">
        <f t="shared" ref="J189:J194" si="135">H189*I189</f>
        <v>0</v>
      </c>
      <c r="K189" s="7">
        <f>IFERROR(VLOOKUP($B189,'SpEd BEA Rates by Month'!$B$4:$O$380,$K$1,0),"")</f>
        <v>0</v>
      </c>
      <c r="L189" s="7">
        <f t="shared" ref="L189:L194" si="136">K189*1.15</f>
        <v>0</v>
      </c>
      <c r="M189" s="13">
        <f>VLOOKUP($B189,AAFTE!$C$4:$F$300,4,0)</f>
        <v>0</v>
      </c>
      <c r="N189" s="7">
        <f t="shared" ref="N189:N194" si="137">L189*M189</f>
        <v>0</v>
      </c>
      <c r="O189" s="7">
        <f>IFERROR(VLOOKUP($B189,'SpEd BEA Rates by Month'!$B$4:$O$380,$O$1,0),"")</f>
        <v>0</v>
      </c>
      <c r="P189" s="7">
        <f t="shared" ref="P189:P194" si="138">O189*1.15</f>
        <v>0</v>
      </c>
      <c r="Q189" s="13">
        <f>VLOOKUP($B189,AAFTE!$C$4:$G$300,5,0)</f>
        <v>0</v>
      </c>
      <c r="R189" s="7">
        <f t="shared" ref="R189:R194" si="139">P189*Q189</f>
        <v>0</v>
      </c>
    </row>
    <row r="190" spans="1:18" ht="15" thickBot="1" x14ac:dyDescent="0.4">
      <c r="A190" s="1" t="s">
        <v>133</v>
      </c>
      <c r="B190" s="1" t="s">
        <v>135</v>
      </c>
      <c r="C190" s="7">
        <f>IFERROR(VLOOKUP($B190,'SpEd BEA Rates by Month'!$B$4:$C$380,2,0)," ")</f>
        <v>9797.3799999999992</v>
      </c>
      <c r="D190" s="7">
        <f t="shared" si="119"/>
        <v>11266.986999999997</v>
      </c>
      <c r="E190" s="13">
        <f>VLOOKUP($B190,AAFTE!$C$4:$D$300,2,0)</f>
        <v>0</v>
      </c>
      <c r="F190" s="7">
        <f t="shared" ref="F190:F194" si="140">D190*E190</f>
        <v>0</v>
      </c>
      <c r="G190" s="7">
        <f>IFERROR(VLOOKUP($B190,'SpEd BEA Rates by Month'!$B$4:$O$380,$G$1,0),"")</f>
        <v>0</v>
      </c>
      <c r="H190" s="7">
        <f t="shared" si="134"/>
        <v>0</v>
      </c>
      <c r="I190" s="13">
        <f>VLOOKUP($B190,AAFTE!$C$4:$F$300,3,0)</f>
        <v>0</v>
      </c>
      <c r="J190" s="7">
        <f t="shared" si="135"/>
        <v>0</v>
      </c>
      <c r="K190" s="7">
        <f>IFERROR(VLOOKUP($B190,'SpEd BEA Rates by Month'!$B$4:$O$380,$K$1,0),"")</f>
        <v>0</v>
      </c>
      <c r="L190" s="7">
        <f t="shared" si="136"/>
        <v>0</v>
      </c>
      <c r="M190" s="13">
        <f>VLOOKUP($B190,AAFTE!$C$4:$F$300,4,0)</f>
        <v>0</v>
      </c>
      <c r="N190" s="7">
        <f t="shared" si="137"/>
        <v>0</v>
      </c>
      <c r="O190" s="7">
        <f>IFERROR(VLOOKUP($B190,'SpEd BEA Rates by Month'!$B$4:$O$380,$O$1,0),"")</f>
        <v>0</v>
      </c>
      <c r="P190" s="7">
        <f t="shared" si="138"/>
        <v>0</v>
      </c>
      <c r="Q190" s="13">
        <f>VLOOKUP($B190,AAFTE!$C$4:$G$300,5,0)</f>
        <v>0</v>
      </c>
      <c r="R190" s="7">
        <f t="shared" si="139"/>
        <v>0</v>
      </c>
    </row>
    <row r="191" spans="1:18" ht="15" thickBot="1" x14ac:dyDescent="0.4">
      <c r="A191" s="1" t="s">
        <v>133</v>
      </c>
      <c r="B191" s="1" t="s">
        <v>136</v>
      </c>
      <c r="C191" s="7">
        <f>IFERROR(VLOOKUP($B191,'SpEd BEA Rates by Month'!$B$4:$C$380,2,0)," ")</f>
        <v>10728.18</v>
      </c>
      <c r="D191" s="7">
        <f t="shared" si="119"/>
        <v>12337.406999999999</v>
      </c>
      <c r="E191" s="13">
        <f>VLOOKUP($B191,AAFTE!$C$4:$D$300,2,0)</f>
        <v>0.25</v>
      </c>
      <c r="F191" s="7">
        <f t="shared" si="140"/>
        <v>3084.3517499999998</v>
      </c>
      <c r="G191" s="7">
        <f>IFERROR(VLOOKUP($B191,'SpEd BEA Rates by Month'!$B$4:$O$380,$G$1,0),"")</f>
        <v>0</v>
      </c>
      <c r="H191" s="7">
        <f t="shared" si="134"/>
        <v>0</v>
      </c>
      <c r="I191" s="13">
        <f>VLOOKUP($B191,AAFTE!$C$4:$F$300,3,0)</f>
        <v>0</v>
      </c>
      <c r="J191" s="7">
        <f t="shared" si="135"/>
        <v>0</v>
      </c>
      <c r="K191" s="7">
        <f>IFERROR(VLOOKUP($B191,'SpEd BEA Rates by Month'!$B$4:$O$380,$K$1,0),"")</f>
        <v>0</v>
      </c>
      <c r="L191" s="7">
        <f t="shared" si="136"/>
        <v>0</v>
      </c>
      <c r="M191" s="13">
        <f>VLOOKUP($B191,AAFTE!$C$4:$F$300,4,0)</f>
        <v>0</v>
      </c>
      <c r="N191" s="7">
        <f t="shared" si="137"/>
        <v>0</v>
      </c>
      <c r="O191" s="7">
        <f>IFERROR(VLOOKUP($B191,'SpEd BEA Rates by Month'!$B$4:$O$380,$O$1,0),"")</f>
        <v>0</v>
      </c>
      <c r="P191" s="7">
        <f t="shared" si="138"/>
        <v>0</v>
      </c>
      <c r="Q191" s="13">
        <f>VLOOKUP($B191,AAFTE!$C$4:$G$300,5,0)</f>
        <v>0</v>
      </c>
      <c r="R191" s="7">
        <f t="shared" si="139"/>
        <v>0</v>
      </c>
    </row>
    <row r="192" spans="1:18" ht="15" thickBot="1" x14ac:dyDescent="0.4">
      <c r="A192" s="1" t="s">
        <v>133</v>
      </c>
      <c r="B192" s="1" t="s">
        <v>137</v>
      </c>
      <c r="C192" s="7">
        <f>IFERROR(VLOOKUP($B192,'SpEd BEA Rates by Month'!$B$4:$C$380,2,0)," ")</f>
        <v>10040.89</v>
      </c>
      <c r="D192" s="7">
        <f t="shared" si="119"/>
        <v>11547.023499999999</v>
      </c>
      <c r="E192" s="13">
        <f>VLOOKUP($B192,AAFTE!$C$4:$D$300,2,0)</f>
        <v>32.5</v>
      </c>
      <c r="F192" s="7">
        <f t="shared" si="140"/>
        <v>375278.26374999998</v>
      </c>
      <c r="G192" s="7">
        <f>IFERROR(VLOOKUP($B192,'SpEd BEA Rates by Month'!$B$4:$O$380,$G$1,0),"")</f>
        <v>0</v>
      </c>
      <c r="H192" s="7">
        <f t="shared" si="134"/>
        <v>0</v>
      </c>
      <c r="I192" s="13">
        <f>VLOOKUP($B192,AAFTE!$C$4:$F$300,3,0)</f>
        <v>0</v>
      </c>
      <c r="J192" s="7">
        <f t="shared" si="135"/>
        <v>0</v>
      </c>
      <c r="K192" s="7">
        <f>IFERROR(VLOOKUP($B192,'SpEd BEA Rates by Month'!$B$4:$O$380,$K$1,0),"")</f>
        <v>0</v>
      </c>
      <c r="L192" s="7">
        <f t="shared" si="136"/>
        <v>0</v>
      </c>
      <c r="M192" s="13">
        <f>VLOOKUP($B192,AAFTE!$C$4:$F$300,4,0)</f>
        <v>0</v>
      </c>
      <c r="N192" s="7">
        <f t="shared" si="137"/>
        <v>0</v>
      </c>
      <c r="O192" s="7">
        <f>IFERROR(VLOOKUP($B192,'SpEd BEA Rates by Month'!$B$4:$O$380,$O$1,0),"")</f>
        <v>0</v>
      </c>
      <c r="P192" s="7">
        <f t="shared" si="138"/>
        <v>0</v>
      </c>
      <c r="Q192" s="13">
        <f>VLOOKUP($B192,AAFTE!$C$4:$G$300,5,0)</f>
        <v>0</v>
      </c>
      <c r="R192" s="7">
        <f t="shared" si="139"/>
        <v>0</v>
      </c>
    </row>
    <row r="193" spans="1:18" ht="15" thickBot="1" x14ac:dyDescent="0.4">
      <c r="A193" s="1" t="s">
        <v>133</v>
      </c>
      <c r="B193" s="1" t="s">
        <v>138</v>
      </c>
      <c r="C193" s="7">
        <f>IFERROR(VLOOKUP($B193,'SpEd BEA Rates by Month'!$B$4:$C$380,2,0)," ")</f>
        <v>10064.19</v>
      </c>
      <c r="D193" s="7">
        <f t="shared" si="119"/>
        <v>11573.818499999999</v>
      </c>
      <c r="E193" s="13">
        <f>VLOOKUP($B193,AAFTE!$C$4:$D$300,2,0)</f>
        <v>2.875</v>
      </c>
      <c r="F193" s="7">
        <f t="shared" si="140"/>
        <v>33274.728187499997</v>
      </c>
      <c r="G193" s="7">
        <f>IFERROR(VLOOKUP($B193,'SpEd BEA Rates by Month'!$B$4:$O$380,$G$1,0),"")</f>
        <v>0</v>
      </c>
      <c r="H193" s="7">
        <f t="shared" si="134"/>
        <v>0</v>
      </c>
      <c r="I193" s="13">
        <f>VLOOKUP($B193,AAFTE!$C$4:$F$300,3,0)</f>
        <v>0</v>
      </c>
      <c r="J193" s="7">
        <f t="shared" si="135"/>
        <v>0</v>
      </c>
      <c r="K193" s="7">
        <f>IFERROR(VLOOKUP($B193,'SpEd BEA Rates by Month'!$B$4:$O$380,$K$1,0),"")</f>
        <v>0</v>
      </c>
      <c r="L193" s="7">
        <f t="shared" si="136"/>
        <v>0</v>
      </c>
      <c r="M193" s="13">
        <f>VLOOKUP($B193,AAFTE!$C$4:$F$300,4,0)</f>
        <v>0</v>
      </c>
      <c r="N193" s="7">
        <f t="shared" si="137"/>
        <v>0</v>
      </c>
      <c r="O193" s="7">
        <f>IFERROR(VLOOKUP($B193,'SpEd BEA Rates by Month'!$B$4:$O$380,$O$1,0),"")</f>
        <v>0</v>
      </c>
      <c r="P193" s="7">
        <f t="shared" si="138"/>
        <v>0</v>
      </c>
      <c r="Q193" s="13">
        <f>VLOOKUP($B193,AAFTE!$C$4:$G$300,5,0)</f>
        <v>0</v>
      </c>
      <c r="R193" s="7">
        <f t="shared" si="139"/>
        <v>0</v>
      </c>
    </row>
    <row r="194" spans="1:18" ht="15" thickBot="1" x14ac:dyDescent="0.4">
      <c r="A194" s="1" t="s">
        <v>133</v>
      </c>
      <c r="B194" s="1" t="s">
        <v>139</v>
      </c>
      <c r="C194" s="7">
        <f>IFERROR(VLOOKUP($B194,'SpEd BEA Rates by Month'!$B$4:$C$380,2,0)," ")</f>
        <v>10749.42</v>
      </c>
      <c r="D194" s="7">
        <f t="shared" si="119"/>
        <v>12361.832999999999</v>
      </c>
      <c r="E194" s="13">
        <f>VLOOKUP($B194,AAFTE!$C$4:$D$300,2,0)</f>
        <v>0.625</v>
      </c>
      <c r="F194" s="7">
        <f t="shared" si="140"/>
        <v>7726.1456249999992</v>
      </c>
      <c r="G194" s="7">
        <f>IFERROR(VLOOKUP($B194,'SpEd BEA Rates by Month'!$B$4:$O$380,$G$1,0),"")</f>
        <v>0</v>
      </c>
      <c r="H194" s="7">
        <f t="shared" si="134"/>
        <v>0</v>
      </c>
      <c r="I194" s="13">
        <f>VLOOKUP($B194,AAFTE!$C$4:$F$300,3,0)</f>
        <v>0</v>
      </c>
      <c r="J194" s="7">
        <f t="shared" si="135"/>
        <v>0</v>
      </c>
      <c r="K194" s="7">
        <f>IFERROR(VLOOKUP($B194,'SpEd BEA Rates by Month'!$B$4:$O$380,$K$1,0),"")</f>
        <v>0</v>
      </c>
      <c r="L194" s="7">
        <f t="shared" si="136"/>
        <v>0</v>
      </c>
      <c r="M194" s="13">
        <f>VLOOKUP($B194,AAFTE!$C$4:$F$300,4,0)</f>
        <v>0</v>
      </c>
      <c r="N194" s="7">
        <f t="shared" si="137"/>
        <v>0</v>
      </c>
      <c r="O194" s="7">
        <f>IFERROR(VLOOKUP($B194,'SpEd BEA Rates by Month'!$B$4:$O$380,$O$1,0),"")</f>
        <v>0</v>
      </c>
      <c r="P194" s="7">
        <f t="shared" si="138"/>
        <v>0</v>
      </c>
      <c r="Q194" s="13">
        <f>VLOOKUP($B194,AAFTE!$C$4:$G$300,5,0)</f>
        <v>0</v>
      </c>
      <c r="R194" s="7">
        <f t="shared" si="139"/>
        <v>0</v>
      </c>
    </row>
    <row r="195" spans="1:18" ht="15" thickBot="1" x14ac:dyDescent="0.4">
      <c r="A195" s="5" t="s">
        <v>353</v>
      </c>
      <c r="B195" s="5" t="s">
        <v>844</v>
      </c>
      <c r="C195" s="28" t="str">
        <f>IFERROR(VLOOKUP($B195,'SpEd BEA Rates by Month'!$B$4:$C$380,2,0)," ")</f>
        <v xml:space="preserve"> </v>
      </c>
      <c r="D195" s="11">
        <f>F195/E195</f>
        <v>11621.929133333333</v>
      </c>
      <c r="E195" s="25">
        <f>SUM(E189:E194)</f>
        <v>39.375</v>
      </c>
      <c r="F195" s="17">
        <f>SUM(F189:F194)</f>
        <v>457613.45962499996</v>
      </c>
      <c r="G195" s="18" t="str">
        <f>IFERROR(VLOOKUP($B195,'SpEd BEA Rates by Month'!$B$4:$O$380,$G$1,0),"")</f>
        <v/>
      </c>
      <c r="H195" s="10" t="e">
        <f>J195/I195</f>
        <v>#DIV/0!</v>
      </c>
      <c r="I195" s="15">
        <f>SUM(I189:I194)</f>
        <v>0</v>
      </c>
      <c r="J195" s="18">
        <f>SUM(J189:J194)</f>
        <v>0</v>
      </c>
      <c r="K195" s="8" t="str">
        <f>IFERROR(VLOOKUP($B195,'SpEd BEA Rates by Month'!$B$4:$O$380,$K$1,0),"")</f>
        <v/>
      </c>
      <c r="L195" s="9" t="e">
        <f>N195/M195</f>
        <v>#DIV/0!</v>
      </c>
      <c r="M195" s="19">
        <f>SUM(M189:M194)</f>
        <v>0</v>
      </c>
      <c r="N195" s="9">
        <f>SUM(N189:N194)</f>
        <v>0</v>
      </c>
      <c r="O195" s="21" t="str">
        <f>IFERROR(VLOOKUP($B195,'SpEd BEA Rates by Month'!$B$4:$O$380,$O$1,0),"")</f>
        <v/>
      </c>
      <c r="P195" s="21" t="e">
        <f>R195/Q195</f>
        <v>#DIV/0!</v>
      </c>
      <c r="Q195" s="23">
        <f>SUM(Q189:Q194)</f>
        <v>0</v>
      </c>
      <c r="R195" s="21">
        <f>SUM(R189:R194)</f>
        <v>0</v>
      </c>
    </row>
    <row r="196" spans="1:18" ht="15" thickBot="1" x14ac:dyDescent="0.4">
      <c r="A196" s="5"/>
      <c r="B196" s="5" t="s">
        <v>872</v>
      </c>
      <c r="C196" s="28" t="str">
        <f>IFERROR(VLOOKUP($B196,'SpEd BEA Rates by Month'!$B$4:$C$380,2,0)," ")</f>
        <v xml:space="preserve"> </v>
      </c>
      <c r="D196" s="11">
        <f>D195/12</f>
        <v>968.49409444444439</v>
      </c>
      <c r="E196" s="14"/>
      <c r="F196" s="24"/>
      <c r="G196" s="18" t="str">
        <f>IFERROR(VLOOKUP($B196,'SpEd BEA Rates by Month'!$B$4:$O$380,$G$1,0),"")</f>
        <v/>
      </c>
      <c r="H196" s="10" t="e">
        <f>H195/12</f>
        <v>#DIV/0!</v>
      </c>
      <c r="I196" s="15"/>
      <c r="J196" s="18"/>
      <c r="K196" s="8" t="str">
        <f>IFERROR(VLOOKUP($B196,'SpEd BEA Rates by Month'!$B$4:$O$380,$K$1,0),"")</f>
        <v/>
      </c>
      <c r="L196" s="9" t="e">
        <f>L195/12</f>
        <v>#DIV/0!</v>
      </c>
      <c r="M196" s="19"/>
      <c r="N196" s="9"/>
      <c r="O196" s="21" t="str">
        <f>IFERROR(VLOOKUP($B196,'SpEd BEA Rates by Month'!$B$4:$O$380,$O$1,0),"")</f>
        <v/>
      </c>
      <c r="P196" s="21" t="e">
        <f>P195/12</f>
        <v>#DIV/0!</v>
      </c>
      <c r="Q196" s="23"/>
      <c r="R196" s="21"/>
    </row>
    <row r="197" spans="1:18" ht="15" thickBot="1" x14ac:dyDescent="0.4">
      <c r="A197" s="5"/>
      <c r="B197" s="5" t="s">
        <v>853</v>
      </c>
      <c r="C197" s="28" t="str">
        <f>IFERROR(VLOOKUP($B197,'SpEd BEA Rates by Month'!$B$4:$C$380,2,0)," ")</f>
        <v xml:space="preserve"> </v>
      </c>
      <c r="D197" s="11">
        <f>0.05*D196</f>
        <v>48.424704722222224</v>
      </c>
      <c r="E197" s="14"/>
      <c r="F197" s="24"/>
      <c r="G197" s="18" t="str">
        <f>IFERROR(VLOOKUP($B197,'SpEd BEA Rates by Month'!$B$4:$O$380,$G$1,0),"")</f>
        <v/>
      </c>
      <c r="H197" s="10" t="e">
        <f>0.05*H196</f>
        <v>#DIV/0!</v>
      </c>
      <c r="I197" s="15"/>
      <c r="J197" s="18"/>
      <c r="K197" s="8" t="str">
        <f>IFERROR(VLOOKUP($B197,'SpEd BEA Rates by Month'!$B$4:$O$380,$K$1,0),"")</f>
        <v/>
      </c>
      <c r="L197" s="9" t="e">
        <f>0.05*L196</f>
        <v>#DIV/0!</v>
      </c>
      <c r="M197" s="19"/>
      <c r="N197" s="9"/>
      <c r="O197" s="21" t="str">
        <f>IFERROR(VLOOKUP($B197,'SpEd BEA Rates by Month'!$B$4:$O$380,$O$1,0),"")</f>
        <v/>
      </c>
      <c r="P197" s="21" t="e">
        <f>0.05*P196</f>
        <v>#DIV/0!</v>
      </c>
      <c r="Q197" s="23"/>
      <c r="R197" s="21"/>
    </row>
    <row r="198" spans="1:18" ht="15" thickBot="1" x14ac:dyDescent="0.4">
      <c r="A198" s="5"/>
      <c r="B198" s="5" t="s">
        <v>377</v>
      </c>
      <c r="C198" s="28" t="str">
        <f>IFERROR(VLOOKUP($B198,'SpEd BEA Rates by Month'!$B$4:$C$380,2,0)," ")</f>
        <v xml:space="preserve"> </v>
      </c>
      <c r="D198" s="11">
        <f>D196-D197</f>
        <v>920.06938972222213</v>
      </c>
      <c r="E198" s="14"/>
      <c r="F198" s="11"/>
      <c r="G198" s="18" t="str">
        <f>IFERROR(VLOOKUP($B198,'SpEd BEA Rates by Month'!$B$4:$O$380,$G$1,0),"")</f>
        <v/>
      </c>
      <c r="H198" s="10" t="e">
        <f>H196-H197</f>
        <v>#DIV/0!</v>
      </c>
      <c r="I198" s="15"/>
      <c r="J198" s="18"/>
      <c r="K198" s="8" t="str">
        <f>IFERROR(VLOOKUP($B198,'SpEd BEA Rates by Month'!$B$4:$O$380,$K$1,0),"")</f>
        <v/>
      </c>
      <c r="L198" s="9" t="e">
        <f>L196-L197</f>
        <v>#DIV/0!</v>
      </c>
      <c r="M198" s="19"/>
      <c r="N198" s="9"/>
      <c r="O198" s="21" t="str">
        <f>IFERROR(VLOOKUP($B198,'SpEd BEA Rates by Month'!$B$4:$O$380,$O$1,0),"")</f>
        <v/>
      </c>
      <c r="P198" s="21" t="e">
        <f>P196-P197</f>
        <v>#DIV/0!</v>
      </c>
      <c r="Q198" s="23"/>
      <c r="R198" s="21"/>
    </row>
    <row r="199" spans="1:18" ht="15" thickBot="1" x14ac:dyDescent="0.4">
      <c r="A199" s="1" t="s">
        <v>140</v>
      </c>
      <c r="B199" s="1" t="s">
        <v>141</v>
      </c>
      <c r="C199" s="7">
        <f>IFERROR(VLOOKUP($B199,'SpEd BEA Rates by Month'!$B$4:$C$380,2,0)," ")</f>
        <v>10271.459999999999</v>
      </c>
      <c r="D199" s="7">
        <f t="shared" si="119"/>
        <v>11812.178999999998</v>
      </c>
      <c r="E199" s="13">
        <f>VLOOKUP($B199,AAFTE!$C$4:$D$300,2,0)</f>
        <v>0</v>
      </c>
      <c r="F199" s="7">
        <f>D199*E199</f>
        <v>0</v>
      </c>
      <c r="G199" s="7">
        <f>IFERROR(VLOOKUP($B199,'SpEd BEA Rates by Month'!$B$4:$O$380,$G$1,0),"")</f>
        <v>0</v>
      </c>
      <c r="H199" s="7">
        <f t="shared" ref="H199:H208" si="141">G199*1.15</f>
        <v>0</v>
      </c>
      <c r="I199" s="13">
        <f>VLOOKUP($B199,AAFTE!$C$4:$F$300,3,0)</f>
        <v>0</v>
      </c>
      <c r="J199" s="7">
        <f t="shared" ref="J199:J208" si="142">H199*I199</f>
        <v>0</v>
      </c>
      <c r="K199" s="7">
        <f>IFERROR(VLOOKUP($B199,'SpEd BEA Rates by Month'!$B$4:$O$380,$K$1,0),"")</f>
        <v>0</v>
      </c>
      <c r="L199" s="7">
        <f t="shared" ref="L199:L208" si="143">K199*1.15</f>
        <v>0</v>
      </c>
      <c r="M199" s="13">
        <f>VLOOKUP($B199,AAFTE!$C$4:$F$300,4,0)</f>
        <v>0</v>
      </c>
      <c r="N199" s="7">
        <f t="shared" ref="N199:N208" si="144">L199*M199</f>
        <v>0</v>
      </c>
      <c r="O199" s="7">
        <f>IFERROR(VLOOKUP($B199,'SpEd BEA Rates by Month'!$B$4:$O$380,$O$1,0),"")</f>
        <v>0</v>
      </c>
      <c r="P199" s="7">
        <f t="shared" ref="P199:P208" si="145">O199*1.15</f>
        <v>0</v>
      </c>
      <c r="Q199" s="13">
        <f>VLOOKUP($B199,AAFTE!$C$4:$G$300,5,0)</f>
        <v>0</v>
      </c>
      <c r="R199" s="7">
        <f t="shared" ref="R199:R208" si="146">P199*Q199</f>
        <v>0</v>
      </c>
    </row>
    <row r="200" spans="1:18" ht="15" thickBot="1" x14ac:dyDescent="0.4">
      <c r="A200" s="1" t="s">
        <v>140</v>
      </c>
      <c r="B200" s="1" t="s">
        <v>142</v>
      </c>
      <c r="C200" s="7">
        <f>IFERROR(VLOOKUP($B200,'SpEd BEA Rates by Month'!$B$4:$C$380,2,0)," ")</f>
        <v>10531.97</v>
      </c>
      <c r="D200" s="7">
        <f t="shared" si="119"/>
        <v>12111.765499999998</v>
      </c>
      <c r="E200" s="13">
        <f>VLOOKUP($B200,AAFTE!$C$4:$D$300,2,0)</f>
        <v>0</v>
      </c>
      <c r="F200" s="7">
        <f t="shared" ref="F200:F208" si="147">D200*E200</f>
        <v>0</v>
      </c>
      <c r="G200" s="7">
        <f>IFERROR(VLOOKUP($B200,'SpEd BEA Rates by Month'!$B$4:$O$380,$G$1,0),"")</f>
        <v>0</v>
      </c>
      <c r="H200" s="7">
        <f t="shared" si="141"/>
        <v>0</v>
      </c>
      <c r="I200" s="13">
        <f>VLOOKUP($B200,AAFTE!$C$4:$F$300,3,0)</f>
        <v>0</v>
      </c>
      <c r="J200" s="7">
        <f t="shared" si="142"/>
        <v>0</v>
      </c>
      <c r="K200" s="7">
        <f>IFERROR(VLOOKUP($B200,'SpEd BEA Rates by Month'!$B$4:$O$380,$K$1,0),"")</f>
        <v>0</v>
      </c>
      <c r="L200" s="7">
        <f t="shared" si="143"/>
        <v>0</v>
      </c>
      <c r="M200" s="13">
        <f>VLOOKUP($B200,AAFTE!$C$4:$F$300,4,0)</f>
        <v>0</v>
      </c>
      <c r="N200" s="7">
        <f t="shared" si="144"/>
        <v>0</v>
      </c>
      <c r="O200" s="7">
        <f>IFERROR(VLOOKUP($B200,'SpEd BEA Rates by Month'!$B$4:$O$380,$O$1,0),"")</f>
        <v>0</v>
      </c>
      <c r="P200" s="7">
        <f t="shared" si="145"/>
        <v>0</v>
      </c>
      <c r="Q200" s="13">
        <f>VLOOKUP($B200,AAFTE!$C$4:$G$300,5,0)</f>
        <v>0</v>
      </c>
      <c r="R200" s="7">
        <f t="shared" si="146"/>
        <v>0</v>
      </c>
    </row>
    <row r="201" spans="1:18" ht="15" thickBot="1" x14ac:dyDescent="0.4">
      <c r="A201" s="1" t="s">
        <v>140</v>
      </c>
      <c r="B201" s="1" t="s">
        <v>143</v>
      </c>
      <c r="C201" s="7">
        <f>IFERROR(VLOOKUP($B201,'SpEd BEA Rates by Month'!$B$4:$C$380,2,0)," ")</f>
        <v>10423.959999999999</v>
      </c>
      <c r="D201" s="7">
        <f t="shared" si="119"/>
        <v>11987.553999999998</v>
      </c>
      <c r="E201" s="13">
        <f>VLOOKUP($B201,AAFTE!$C$4:$D$300,2,0)</f>
        <v>0</v>
      </c>
      <c r="F201" s="7">
        <f t="shared" si="147"/>
        <v>0</v>
      </c>
      <c r="G201" s="7">
        <f>IFERROR(VLOOKUP($B201,'SpEd BEA Rates by Month'!$B$4:$O$380,$G$1,0),"")</f>
        <v>0</v>
      </c>
      <c r="H201" s="7">
        <f t="shared" si="141"/>
        <v>0</v>
      </c>
      <c r="I201" s="13">
        <f>VLOOKUP($B201,AAFTE!$C$4:$F$300,3,0)</f>
        <v>0</v>
      </c>
      <c r="J201" s="7">
        <f t="shared" si="142"/>
        <v>0</v>
      </c>
      <c r="K201" s="7">
        <f>IFERROR(VLOOKUP($B201,'SpEd BEA Rates by Month'!$B$4:$O$380,$K$1,0),"")</f>
        <v>0</v>
      </c>
      <c r="L201" s="7">
        <f t="shared" si="143"/>
        <v>0</v>
      </c>
      <c r="M201" s="13">
        <f>VLOOKUP($B201,AAFTE!$C$4:$F$300,4,0)</f>
        <v>0</v>
      </c>
      <c r="N201" s="7">
        <f t="shared" si="144"/>
        <v>0</v>
      </c>
      <c r="O201" s="7">
        <f>IFERROR(VLOOKUP($B201,'SpEd BEA Rates by Month'!$B$4:$O$380,$O$1,0),"")</f>
        <v>0</v>
      </c>
      <c r="P201" s="7">
        <f t="shared" si="145"/>
        <v>0</v>
      </c>
      <c r="Q201" s="13">
        <f>VLOOKUP($B201,AAFTE!$C$4:$G$300,5,0)</f>
        <v>0</v>
      </c>
      <c r="R201" s="7">
        <f t="shared" si="146"/>
        <v>0</v>
      </c>
    </row>
    <row r="202" spans="1:18" ht="15" thickBot="1" x14ac:dyDescent="0.4">
      <c r="A202" s="1" t="s">
        <v>140</v>
      </c>
      <c r="B202" s="1" t="s">
        <v>144</v>
      </c>
      <c r="C202" s="7">
        <f>IFERROR(VLOOKUP($B202,'SpEd BEA Rates by Month'!$B$4:$C$380,2,0)," ")</f>
        <v>9601.5300000000007</v>
      </c>
      <c r="D202" s="7">
        <f t="shared" si="119"/>
        <v>11041.7595</v>
      </c>
      <c r="E202" s="13">
        <f>VLOOKUP($B202,AAFTE!$C$4:$D$300,2,0)</f>
        <v>17.125</v>
      </c>
      <c r="F202" s="7">
        <f t="shared" si="147"/>
        <v>189090.13143750001</v>
      </c>
      <c r="G202" s="7">
        <f>IFERROR(VLOOKUP($B202,'SpEd BEA Rates by Month'!$B$4:$O$380,$G$1,0),"")</f>
        <v>0</v>
      </c>
      <c r="H202" s="7">
        <f t="shared" si="141"/>
        <v>0</v>
      </c>
      <c r="I202" s="13">
        <f>VLOOKUP($B202,AAFTE!$C$4:$F$300,3,0)</f>
        <v>0</v>
      </c>
      <c r="J202" s="7">
        <f t="shared" si="142"/>
        <v>0</v>
      </c>
      <c r="K202" s="7">
        <f>IFERROR(VLOOKUP($B202,'SpEd BEA Rates by Month'!$B$4:$O$380,$K$1,0),"")</f>
        <v>0</v>
      </c>
      <c r="L202" s="7">
        <f t="shared" si="143"/>
        <v>0</v>
      </c>
      <c r="M202" s="13">
        <f>VLOOKUP($B202,AAFTE!$C$4:$F$300,4,0)</f>
        <v>0</v>
      </c>
      <c r="N202" s="7">
        <f t="shared" si="144"/>
        <v>0</v>
      </c>
      <c r="O202" s="7">
        <f>IFERROR(VLOOKUP($B202,'SpEd BEA Rates by Month'!$B$4:$O$380,$O$1,0),"")</f>
        <v>0</v>
      </c>
      <c r="P202" s="7">
        <f t="shared" si="145"/>
        <v>0</v>
      </c>
      <c r="Q202" s="13">
        <f>VLOOKUP($B202,AAFTE!$C$4:$G$300,5,0)</f>
        <v>0</v>
      </c>
      <c r="R202" s="7">
        <f t="shared" si="146"/>
        <v>0</v>
      </c>
    </row>
    <row r="203" spans="1:18" ht="15" thickBot="1" x14ac:dyDescent="0.4">
      <c r="A203" s="1" t="s">
        <v>140</v>
      </c>
      <c r="B203" s="1" t="s">
        <v>145</v>
      </c>
      <c r="C203" s="7">
        <f>IFERROR(VLOOKUP($B203,'SpEd BEA Rates by Month'!$B$4:$C$380,2,0)," ")</f>
        <v>10149.1</v>
      </c>
      <c r="D203" s="7">
        <f t="shared" si="119"/>
        <v>11671.465</v>
      </c>
      <c r="E203" s="13">
        <f>VLOOKUP($B203,AAFTE!$C$4:$D$300,2,0)</f>
        <v>0.875</v>
      </c>
      <c r="F203" s="7">
        <f t="shared" si="147"/>
        <v>10212.531875000001</v>
      </c>
      <c r="G203" s="7">
        <f>IFERROR(VLOOKUP($B203,'SpEd BEA Rates by Month'!$B$4:$O$380,$G$1,0),"")</f>
        <v>0</v>
      </c>
      <c r="H203" s="7">
        <f t="shared" si="141"/>
        <v>0</v>
      </c>
      <c r="I203" s="13">
        <f>VLOOKUP($B203,AAFTE!$C$4:$F$300,3,0)</f>
        <v>0</v>
      </c>
      <c r="J203" s="7">
        <f t="shared" si="142"/>
        <v>0</v>
      </c>
      <c r="K203" s="7">
        <f>IFERROR(VLOOKUP($B203,'SpEd BEA Rates by Month'!$B$4:$O$380,$K$1,0),"")</f>
        <v>0</v>
      </c>
      <c r="L203" s="7">
        <f t="shared" si="143"/>
        <v>0</v>
      </c>
      <c r="M203" s="13">
        <f>VLOOKUP($B203,AAFTE!$C$4:$F$300,4,0)</f>
        <v>0</v>
      </c>
      <c r="N203" s="7">
        <f t="shared" si="144"/>
        <v>0</v>
      </c>
      <c r="O203" s="7">
        <f>IFERROR(VLOOKUP($B203,'SpEd BEA Rates by Month'!$B$4:$O$380,$O$1,0),"")</f>
        <v>0</v>
      </c>
      <c r="P203" s="7">
        <f t="shared" si="145"/>
        <v>0</v>
      </c>
      <c r="Q203" s="13">
        <f>VLOOKUP($B203,AAFTE!$C$4:$G$300,5,0)</f>
        <v>0</v>
      </c>
      <c r="R203" s="7">
        <f t="shared" si="146"/>
        <v>0</v>
      </c>
    </row>
    <row r="204" spans="1:18" ht="15" thickBot="1" x14ac:dyDescent="0.4">
      <c r="A204" s="1" t="s">
        <v>140</v>
      </c>
      <c r="B204" s="1" t="s">
        <v>146</v>
      </c>
      <c r="C204" s="7">
        <f>IFERROR(VLOOKUP($B204,'SpEd BEA Rates by Month'!$B$4:$C$380,2,0)," ")</f>
        <v>10119.799999999999</v>
      </c>
      <c r="D204" s="7">
        <f t="shared" si="119"/>
        <v>11637.769999999999</v>
      </c>
      <c r="E204" s="13">
        <f>VLOOKUP($B204,AAFTE!$C$4:$D$300,2,0)</f>
        <v>4.125</v>
      </c>
      <c r="F204" s="7">
        <f t="shared" si="147"/>
        <v>48005.801249999997</v>
      </c>
      <c r="G204" s="7">
        <f>IFERROR(VLOOKUP($B204,'SpEd BEA Rates by Month'!$B$4:$O$380,$G$1,0),"")</f>
        <v>0</v>
      </c>
      <c r="H204" s="7">
        <f t="shared" si="141"/>
        <v>0</v>
      </c>
      <c r="I204" s="13">
        <f>VLOOKUP($B204,AAFTE!$C$4:$F$300,3,0)</f>
        <v>0</v>
      </c>
      <c r="J204" s="7">
        <f t="shared" si="142"/>
        <v>0</v>
      </c>
      <c r="K204" s="7">
        <f>IFERROR(VLOOKUP($B204,'SpEd BEA Rates by Month'!$B$4:$O$380,$K$1,0),"")</f>
        <v>0</v>
      </c>
      <c r="L204" s="7">
        <f t="shared" si="143"/>
        <v>0</v>
      </c>
      <c r="M204" s="13">
        <f>VLOOKUP($B204,AAFTE!$C$4:$F$300,4,0)</f>
        <v>0</v>
      </c>
      <c r="N204" s="7">
        <f t="shared" si="144"/>
        <v>0</v>
      </c>
      <c r="O204" s="7">
        <f>IFERROR(VLOOKUP($B204,'SpEd BEA Rates by Month'!$B$4:$O$380,$O$1,0),"")</f>
        <v>0</v>
      </c>
      <c r="P204" s="7">
        <f t="shared" si="145"/>
        <v>0</v>
      </c>
      <c r="Q204" s="13">
        <f>VLOOKUP($B204,AAFTE!$C$4:$G$300,5,0)</f>
        <v>0</v>
      </c>
      <c r="R204" s="7">
        <f t="shared" si="146"/>
        <v>0</v>
      </c>
    </row>
    <row r="205" spans="1:18" ht="15" thickBot="1" x14ac:dyDescent="0.4">
      <c r="A205" s="1" t="s">
        <v>140</v>
      </c>
      <c r="B205" s="1" t="s">
        <v>147</v>
      </c>
      <c r="C205" s="7">
        <f>IFERROR(VLOOKUP($B205,'SpEd BEA Rates by Month'!$B$4:$C$380,2,0)," ")</f>
        <v>10925.82</v>
      </c>
      <c r="D205" s="7">
        <f t="shared" si="119"/>
        <v>12564.692999999999</v>
      </c>
      <c r="E205" s="13">
        <f>VLOOKUP($B205,AAFTE!$C$4:$D$300,2,0)</f>
        <v>0.875</v>
      </c>
      <c r="F205" s="7">
        <f t="shared" si="147"/>
        <v>10994.106374999999</v>
      </c>
      <c r="G205" s="7">
        <f>IFERROR(VLOOKUP($B205,'SpEd BEA Rates by Month'!$B$4:$O$380,$G$1,0),"")</f>
        <v>0</v>
      </c>
      <c r="H205" s="7">
        <f t="shared" si="141"/>
        <v>0</v>
      </c>
      <c r="I205" s="13">
        <f>VLOOKUP($B205,AAFTE!$C$4:$F$300,3,0)</f>
        <v>0</v>
      </c>
      <c r="J205" s="7">
        <f t="shared" si="142"/>
        <v>0</v>
      </c>
      <c r="K205" s="7">
        <f>IFERROR(VLOOKUP($B205,'SpEd BEA Rates by Month'!$B$4:$O$380,$K$1,0),"")</f>
        <v>0</v>
      </c>
      <c r="L205" s="7">
        <f t="shared" si="143"/>
        <v>0</v>
      </c>
      <c r="M205" s="13">
        <f>VLOOKUP($B205,AAFTE!$C$4:$F$300,4,0)</f>
        <v>0</v>
      </c>
      <c r="N205" s="7">
        <f t="shared" si="144"/>
        <v>0</v>
      </c>
      <c r="O205" s="7">
        <f>IFERROR(VLOOKUP($B205,'SpEd BEA Rates by Month'!$B$4:$O$380,$O$1,0),"")</f>
        <v>0</v>
      </c>
      <c r="P205" s="7">
        <f t="shared" si="145"/>
        <v>0</v>
      </c>
      <c r="Q205" s="13">
        <f>VLOOKUP($B205,AAFTE!$C$4:$G$300,5,0)</f>
        <v>0</v>
      </c>
      <c r="R205" s="7">
        <f t="shared" si="146"/>
        <v>0</v>
      </c>
    </row>
    <row r="206" spans="1:18" ht="15" thickBot="1" x14ac:dyDescent="0.4">
      <c r="A206" s="1" t="s">
        <v>140</v>
      </c>
      <c r="B206" s="1" t="s">
        <v>148</v>
      </c>
      <c r="C206" s="7">
        <f>IFERROR(VLOOKUP($B206,'SpEd BEA Rates by Month'!$B$4:$C$380,2,0)," ")</f>
        <v>10198.049999999999</v>
      </c>
      <c r="D206" s="7">
        <f t="shared" si="119"/>
        <v>11727.757499999998</v>
      </c>
      <c r="E206" s="13">
        <f>VLOOKUP($B206,AAFTE!$C$4:$D$300,2,0)</f>
        <v>1.25</v>
      </c>
      <c r="F206" s="7">
        <f t="shared" si="147"/>
        <v>14659.696874999998</v>
      </c>
      <c r="G206" s="7">
        <f>IFERROR(VLOOKUP($B206,'SpEd BEA Rates by Month'!$B$4:$O$380,$G$1,0),"")</f>
        <v>0</v>
      </c>
      <c r="H206" s="7">
        <f t="shared" si="141"/>
        <v>0</v>
      </c>
      <c r="I206" s="13">
        <f>VLOOKUP($B206,AAFTE!$C$4:$F$300,3,0)</f>
        <v>0</v>
      </c>
      <c r="J206" s="7">
        <f t="shared" si="142"/>
        <v>0</v>
      </c>
      <c r="K206" s="7">
        <f>IFERROR(VLOOKUP($B206,'SpEd BEA Rates by Month'!$B$4:$O$380,$K$1,0),"")</f>
        <v>0</v>
      </c>
      <c r="L206" s="7">
        <f t="shared" si="143"/>
        <v>0</v>
      </c>
      <c r="M206" s="13">
        <f>VLOOKUP($B206,AAFTE!$C$4:$F$300,4,0)</f>
        <v>0</v>
      </c>
      <c r="N206" s="7">
        <f t="shared" si="144"/>
        <v>0</v>
      </c>
      <c r="O206" s="7">
        <f>IFERROR(VLOOKUP($B206,'SpEd BEA Rates by Month'!$B$4:$O$380,$O$1,0),"")</f>
        <v>0</v>
      </c>
      <c r="P206" s="7">
        <f t="shared" si="145"/>
        <v>0</v>
      </c>
      <c r="Q206" s="13">
        <f>VLOOKUP($B206,AAFTE!$C$4:$G$300,5,0)</f>
        <v>0</v>
      </c>
      <c r="R206" s="7">
        <f t="shared" si="146"/>
        <v>0</v>
      </c>
    </row>
    <row r="207" spans="1:18" ht="15" thickBot="1" x14ac:dyDescent="0.4">
      <c r="A207" s="1" t="s">
        <v>140</v>
      </c>
      <c r="B207" s="1" t="s">
        <v>149</v>
      </c>
      <c r="C207" s="7">
        <f>IFERROR(VLOOKUP($B207,'SpEd BEA Rates by Month'!$B$4:$C$380,2,0)," ")</f>
        <v>10214.870000000001</v>
      </c>
      <c r="D207" s="7">
        <f t="shared" si="119"/>
        <v>11747.1005</v>
      </c>
      <c r="E207" s="13">
        <f>VLOOKUP($B207,AAFTE!$C$4:$D$300,2,0)</f>
        <v>10</v>
      </c>
      <c r="F207" s="7">
        <f t="shared" si="147"/>
        <v>117471.005</v>
      </c>
      <c r="G207" s="7">
        <f>IFERROR(VLOOKUP($B207,'SpEd BEA Rates by Month'!$B$4:$O$380,$G$1,0),"")</f>
        <v>0</v>
      </c>
      <c r="H207" s="7">
        <f t="shared" si="141"/>
        <v>0</v>
      </c>
      <c r="I207" s="13">
        <f>VLOOKUP($B207,AAFTE!$C$4:$F$300,3,0)</f>
        <v>0</v>
      </c>
      <c r="J207" s="7">
        <f t="shared" si="142"/>
        <v>0</v>
      </c>
      <c r="K207" s="7">
        <f>IFERROR(VLOOKUP($B207,'SpEd BEA Rates by Month'!$B$4:$O$380,$K$1,0),"")</f>
        <v>0</v>
      </c>
      <c r="L207" s="7">
        <f t="shared" si="143"/>
        <v>0</v>
      </c>
      <c r="M207" s="13">
        <f>VLOOKUP($B207,AAFTE!$C$4:$F$300,4,0)</f>
        <v>0</v>
      </c>
      <c r="N207" s="7">
        <f t="shared" si="144"/>
        <v>0</v>
      </c>
      <c r="O207" s="7">
        <f>IFERROR(VLOOKUP($B207,'SpEd BEA Rates by Month'!$B$4:$O$380,$O$1,0),"")</f>
        <v>0</v>
      </c>
      <c r="P207" s="7">
        <f t="shared" si="145"/>
        <v>0</v>
      </c>
      <c r="Q207" s="13">
        <f>VLOOKUP($B207,AAFTE!$C$4:$G$300,5,0)</f>
        <v>0</v>
      </c>
      <c r="R207" s="7">
        <f t="shared" si="146"/>
        <v>0</v>
      </c>
    </row>
    <row r="208" spans="1:18" ht="15" thickBot="1" x14ac:dyDescent="0.4">
      <c r="A208" s="1" t="s">
        <v>140</v>
      </c>
      <c r="B208" s="1" t="s">
        <v>150</v>
      </c>
      <c r="C208" s="7">
        <f>IFERROR(VLOOKUP($B208,'SpEd BEA Rates by Month'!$B$4:$C$380,2,0)," ")</f>
        <v>10110.16</v>
      </c>
      <c r="D208" s="7">
        <f t="shared" si="119"/>
        <v>11626.683999999999</v>
      </c>
      <c r="E208" s="13">
        <f>VLOOKUP($B208,AAFTE!$C$4:$D$300,2,0)</f>
        <v>2.5</v>
      </c>
      <c r="F208" s="7">
        <f t="shared" si="147"/>
        <v>29066.71</v>
      </c>
      <c r="G208" s="7">
        <f>IFERROR(VLOOKUP($B208,'SpEd BEA Rates by Month'!$B$4:$O$380,$G$1,0),"")</f>
        <v>0</v>
      </c>
      <c r="H208" s="7">
        <f t="shared" si="141"/>
        <v>0</v>
      </c>
      <c r="I208" s="13">
        <f>VLOOKUP($B208,AAFTE!$C$4:$F$300,3,0)</f>
        <v>0</v>
      </c>
      <c r="J208" s="7">
        <f t="shared" si="142"/>
        <v>0</v>
      </c>
      <c r="K208" s="7">
        <f>IFERROR(VLOOKUP($B208,'SpEd BEA Rates by Month'!$B$4:$O$380,$K$1,0),"")</f>
        <v>0</v>
      </c>
      <c r="L208" s="7">
        <f t="shared" si="143"/>
        <v>0</v>
      </c>
      <c r="M208" s="13">
        <f>VLOOKUP($B208,AAFTE!$C$4:$F$300,4,0)</f>
        <v>0</v>
      </c>
      <c r="N208" s="7">
        <f t="shared" si="144"/>
        <v>0</v>
      </c>
      <c r="O208" s="7">
        <f>IFERROR(VLOOKUP($B208,'SpEd BEA Rates by Month'!$B$4:$O$380,$O$1,0),"")</f>
        <v>0</v>
      </c>
      <c r="P208" s="7">
        <f t="shared" si="145"/>
        <v>0</v>
      </c>
      <c r="Q208" s="13">
        <f>VLOOKUP($B208,AAFTE!$C$4:$G$300,5,0)</f>
        <v>0</v>
      </c>
      <c r="R208" s="7">
        <f t="shared" si="146"/>
        <v>0</v>
      </c>
    </row>
    <row r="209" spans="1:18" ht="15" thickBot="1" x14ac:dyDescent="0.4">
      <c r="A209" s="5" t="s">
        <v>354</v>
      </c>
      <c r="B209" s="5" t="s">
        <v>844</v>
      </c>
      <c r="C209" s="28" t="str">
        <f>IFERROR(VLOOKUP($B209,'SpEd BEA Rates by Month'!$B$4:$C$380,2,0)," ")</f>
        <v xml:space="preserve"> </v>
      </c>
      <c r="D209" s="11">
        <f>F209/E209</f>
        <v>11414.965518707484</v>
      </c>
      <c r="E209" s="25">
        <f>SUM(E199:E208)</f>
        <v>36.75</v>
      </c>
      <c r="F209" s="17">
        <f>SUM(F199:F208)</f>
        <v>419499.98281250003</v>
      </c>
      <c r="G209" s="18" t="str">
        <f>IFERROR(VLOOKUP($B209,'SpEd BEA Rates by Month'!$B$4:$O$380,$G$1,0),"")</f>
        <v/>
      </c>
      <c r="H209" s="10" t="e">
        <f>J209/I209</f>
        <v>#DIV/0!</v>
      </c>
      <c r="I209" s="15">
        <f>SUM(I199:I208)</f>
        <v>0</v>
      </c>
      <c r="J209" s="18">
        <f>SUM(J199:J208)</f>
        <v>0</v>
      </c>
      <c r="K209" s="8" t="str">
        <f>IFERROR(VLOOKUP($B209,'SpEd BEA Rates by Month'!$B$4:$O$380,$K$1,0),"")</f>
        <v/>
      </c>
      <c r="L209" s="9" t="e">
        <f>N209/M209</f>
        <v>#DIV/0!</v>
      </c>
      <c r="M209" s="19">
        <f>SUM(M199:M208)</f>
        <v>0</v>
      </c>
      <c r="N209" s="9">
        <f>SUM(N199:N208)</f>
        <v>0</v>
      </c>
      <c r="O209" s="21" t="str">
        <f>IFERROR(VLOOKUP($B209,'SpEd BEA Rates by Month'!$B$4:$O$380,$O$1,0),"")</f>
        <v/>
      </c>
      <c r="P209" s="21" t="e">
        <f>R209/Q209</f>
        <v>#DIV/0!</v>
      </c>
      <c r="Q209" s="23">
        <f>SUM(Q199:Q208)</f>
        <v>0</v>
      </c>
      <c r="R209" s="21">
        <f>SUM(R199:R208)</f>
        <v>0</v>
      </c>
    </row>
    <row r="210" spans="1:18" ht="15" thickBot="1" x14ac:dyDescent="0.4">
      <c r="A210" s="5"/>
      <c r="B210" s="5" t="s">
        <v>872</v>
      </c>
      <c r="C210" s="28" t="str">
        <f>IFERROR(VLOOKUP($B210,'SpEd BEA Rates by Month'!$B$4:$C$380,2,0)," ")</f>
        <v xml:space="preserve"> </v>
      </c>
      <c r="D210" s="11">
        <f>D209/12</f>
        <v>951.24712655895701</v>
      </c>
      <c r="E210" s="14"/>
      <c r="F210" s="24"/>
      <c r="G210" s="18" t="str">
        <f>IFERROR(VLOOKUP($B210,'SpEd BEA Rates by Month'!$B$4:$O$380,$G$1,0),"")</f>
        <v/>
      </c>
      <c r="H210" s="10" t="e">
        <f>H209/12</f>
        <v>#DIV/0!</v>
      </c>
      <c r="I210" s="15"/>
      <c r="J210" s="18"/>
      <c r="K210" s="8" t="str">
        <f>IFERROR(VLOOKUP($B210,'SpEd BEA Rates by Month'!$B$4:$O$380,$K$1,0),"")</f>
        <v/>
      </c>
      <c r="L210" s="9" t="e">
        <f>L209/12</f>
        <v>#DIV/0!</v>
      </c>
      <c r="M210" s="19"/>
      <c r="N210" s="9"/>
      <c r="O210" s="21" t="str">
        <f>IFERROR(VLOOKUP($B210,'SpEd BEA Rates by Month'!$B$4:$O$380,$O$1,0),"")</f>
        <v/>
      </c>
      <c r="P210" s="21" t="e">
        <f>P209/12</f>
        <v>#DIV/0!</v>
      </c>
      <c r="Q210" s="23"/>
      <c r="R210" s="21"/>
    </row>
    <row r="211" spans="1:18" ht="15" thickBot="1" x14ac:dyDescent="0.4">
      <c r="A211" s="5"/>
      <c r="B211" s="5" t="s">
        <v>853</v>
      </c>
      <c r="C211" s="28" t="str">
        <f>IFERROR(VLOOKUP($B211,'SpEd BEA Rates by Month'!$B$4:$C$380,2,0)," ")</f>
        <v xml:space="preserve"> </v>
      </c>
      <c r="D211" s="11">
        <f>0.05*D210</f>
        <v>47.562356327947853</v>
      </c>
      <c r="E211" s="14"/>
      <c r="F211" s="24"/>
      <c r="G211" s="18" t="str">
        <f>IFERROR(VLOOKUP($B211,'SpEd BEA Rates by Month'!$B$4:$O$380,$G$1,0),"")</f>
        <v/>
      </c>
      <c r="H211" s="10" t="e">
        <f>0.05*H210</f>
        <v>#DIV/0!</v>
      </c>
      <c r="I211" s="15"/>
      <c r="J211" s="18"/>
      <c r="K211" s="8" t="str">
        <f>IFERROR(VLOOKUP($B211,'SpEd BEA Rates by Month'!$B$4:$O$380,$K$1,0),"")</f>
        <v/>
      </c>
      <c r="L211" s="9" t="e">
        <f>0.05*L210</f>
        <v>#DIV/0!</v>
      </c>
      <c r="M211" s="19"/>
      <c r="N211" s="9"/>
      <c r="O211" s="21" t="str">
        <f>IFERROR(VLOOKUP($B211,'SpEd BEA Rates by Month'!$B$4:$O$380,$O$1,0),"")</f>
        <v/>
      </c>
      <c r="P211" s="21" t="e">
        <f>0.05*P210</f>
        <v>#DIV/0!</v>
      </c>
      <c r="Q211" s="23"/>
      <c r="R211" s="21"/>
    </row>
    <row r="212" spans="1:18" ht="15" thickBot="1" x14ac:dyDescent="0.4">
      <c r="A212" s="5"/>
      <c r="B212" s="5" t="s">
        <v>377</v>
      </c>
      <c r="C212" s="28" t="str">
        <f>IFERROR(VLOOKUP($B212,'SpEd BEA Rates by Month'!$B$4:$C$380,2,0)," ")</f>
        <v xml:space="preserve"> </v>
      </c>
      <c r="D212" s="11">
        <f>D210-D211</f>
        <v>903.68477023100911</v>
      </c>
      <c r="E212" s="14"/>
      <c r="F212" s="11"/>
      <c r="G212" s="18" t="str">
        <f>IFERROR(VLOOKUP($B212,'SpEd BEA Rates by Month'!$B$4:$O$380,$G$1,0),"")</f>
        <v/>
      </c>
      <c r="H212" s="10" t="e">
        <f>H210-H211</f>
        <v>#DIV/0!</v>
      </c>
      <c r="I212" s="15"/>
      <c r="J212" s="18"/>
      <c r="K212" s="8" t="str">
        <f>IFERROR(VLOOKUP($B212,'SpEd BEA Rates by Month'!$B$4:$O$380,$K$1,0),"")</f>
        <v/>
      </c>
      <c r="L212" s="9" t="e">
        <f>L210-L211</f>
        <v>#DIV/0!</v>
      </c>
      <c r="M212" s="19"/>
      <c r="N212" s="9"/>
      <c r="O212" s="21" t="str">
        <f>IFERROR(VLOOKUP($B212,'SpEd BEA Rates by Month'!$B$4:$O$380,$O$1,0),"")</f>
        <v/>
      </c>
      <c r="P212" s="21" t="e">
        <f>P210-P211</f>
        <v>#DIV/0!</v>
      </c>
      <c r="Q212" s="23"/>
      <c r="R212" s="21"/>
    </row>
    <row r="213" spans="1:18" ht="15" thickBot="1" x14ac:dyDescent="0.4">
      <c r="A213" s="1" t="s">
        <v>151</v>
      </c>
      <c r="B213" s="1" t="s">
        <v>152</v>
      </c>
      <c r="C213" s="7">
        <f>IFERROR(VLOOKUP($B213,'SpEd BEA Rates by Month'!$B$4:$C$380,2,0)," ")</f>
        <v>10186.94</v>
      </c>
      <c r="D213" s="7">
        <f t="shared" si="119"/>
        <v>11714.981</v>
      </c>
      <c r="E213" s="13">
        <f>VLOOKUP($B213,AAFTE!$C$4:$D$300,2,0)</f>
        <v>6.625</v>
      </c>
      <c r="F213" s="7">
        <f>D213*E213</f>
        <v>77611.749125000002</v>
      </c>
      <c r="G213" s="7">
        <f>IFERROR(VLOOKUP($B213,'SpEd BEA Rates by Month'!$B$4:$O$380,$G$1,0),"")</f>
        <v>0</v>
      </c>
      <c r="H213" s="7">
        <f t="shared" ref="H213:H225" si="148">G213*1.15</f>
        <v>0</v>
      </c>
      <c r="I213" s="13">
        <f>VLOOKUP($B213,AAFTE!$C$4:$F$300,3,0)</f>
        <v>0</v>
      </c>
      <c r="J213" s="7">
        <f t="shared" ref="J213:J225" si="149">H213*I213</f>
        <v>0</v>
      </c>
      <c r="K213" s="7">
        <f>IFERROR(VLOOKUP($B213,'SpEd BEA Rates by Month'!$B$4:$O$380,$K$1,0),"")</f>
        <v>0</v>
      </c>
      <c r="L213" s="7">
        <f t="shared" ref="L213:L225" si="150">K213*1.15</f>
        <v>0</v>
      </c>
      <c r="M213" s="13">
        <f>VLOOKUP($B213,AAFTE!$C$4:$F$300,4,0)</f>
        <v>0</v>
      </c>
      <c r="N213" s="7">
        <f t="shared" ref="N213:N225" si="151">L213*M213</f>
        <v>0</v>
      </c>
      <c r="O213" s="7">
        <f>IFERROR(VLOOKUP($B213,'SpEd BEA Rates by Month'!$B$4:$O$380,$O$1,0),"")</f>
        <v>0</v>
      </c>
      <c r="P213" s="7">
        <f t="shared" ref="P213:P225" si="152">O213*1.15</f>
        <v>0</v>
      </c>
      <c r="Q213" s="13">
        <f>VLOOKUP($B213,AAFTE!$C$4:$G$300,5,0)</f>
        <v>0</v>
      </c>
      <c r="R213" s="7">
        <f t="shared" ref="R213:R225" si="153">P213*Q213</f>
        <v>0</v>
      </c>
    </row>
    <row r="214" spans="1:18" ht="15" thickBot="1" x14ac:dyDescent="0.4">
      <c r="A214" s="1" t="s">
        <v>151</v>
      </c>
      <c r="B214" s="1" t="s">
        <v>153</v>
      </c>
      <c r="C214" s="7">
        <f>IFERROR(VLOOKUP($B214,'SpEd BEA Rates by Month'!$B$4:$C$380,2,0)," ")</f>
        <v>9714.0400000000009</v>
      </c>
      <c r="D214" s="7">
        <f t="shared" si="119"/>
        <v>11171.146000000001</v>
      </c>
      <c r="E214" s="13">
        <f>VLOOKUP($B214,AAFTE!$C$4:$D$300,2,0)</f>
        <v>3.125</v>
      </c>
      <c r="F214" s="7">
        <f t="shared" ref="F214:F225" si="154">D214*E214</f>
        <v>34909.831250000003</v>
      </c>
      <c r="G214" s="7">
        <f>IFERROR(VLOOKUP($B214,'SpEd BEA Rates by Month'!$B$4:$O$380,$G$1,0),"")</f>
        <v>0</v>
      </c>
      <c r="H214" s="7">
        <f t="shared" si="148"/>
        <v>0</v>
      </c>
      <c r="I214" s="13">
        <f>VLOOKUP($B214,AAFTE!$C$4:$F$300,3,0)</f>
        <v>0</v>
      </c>
      <c r="J214" s="7">
        <f t="shared" si="149"/>
        <v>0</v>
      </c>
      <c r="K214" s="7">
        <f>IFERROR(VLOOKUP($B214,'SpEd BEA Rates by Month'!$B$4:$O$380,$K$1,0),"")</f>
        <v>0</v>
      </c>
      <c r="L214" s="7">
        <f t="shared" si="150"/>
        <v>0</v>
      </c>
      <c r="M214" s="13">
        <f>VLOOKUP($B214,AAFTE!$C$4:$F$300,4,0)</f>
        <v>0</v>
      </c>
      <c r="N214" s="7">
        <f t="shared" si="151"/>
        <v>0</v>
      </c>
      <c r="O214" s="7">
        <f>IFERROR(VLOOKUP($B214,'SpEd BEA Rates by Month'!$B$4:$O$380,$O$1,0),"")</f>
        <v>0</v>
      </c>
      <c r="P214" s="7">
        <f t="shared" si="152"/>
        <v>0</v>
      </c>
      <c r="Q214" s="13">
        <f>VLOOKUP($B214,AAFTE!$C$4:$G$300,5,0)</f>
        <v>0</v>
      </c>
      <c r="R214" s="7">
        <f t="shared" si="153"/>
        <v>0</v>
      </c>
    </row>
    <row r="215" spans="1:18" ht="15" thickBot="1" x14ac:dyDescent="0.4">
      <c r="A215" s="1" t="s">
        <v>151</v>
      </c>
      <c r="B215" s="1" t="s">
        <v>154</v>
      </c>
      <c r="C215" s="7">
        <f>IFERROR(VLOOKUP($B215,'SpEd BEA Rates by Month'!$B$4:$C$380,2,0)," ")</f>
        <v>10074.799999999999</v>
      </c>
      <c r="D215" s="7">
        <f t="shared" si="119"/>
        <v>11586.019999999999</v>
      </c>
      <c r="E215" s="13">
        <f>VLOOKUP($B215,AAFTE!$C$4:$D$300,2,0)</f>
        <v>69.5</v>
      </c>
      <c r="F215" s="7">
        <f t="shared" si="154"/>
        <v>805228.3899999999</v>
      </c>
      <c r="G215" s="7">
        <f>IFERROR(VLOOKUP($B215,'SpEd BEA Rates by Month'!$B$4:$O$380,$G$1,0),"")</f>
        <v>0</v>
      </c>
      <c r="H215" s="7">
        <f t="shared" si="148"/>
        <v>0</v>
      </c>
      <c r="I215" s="13">
        <f>VLOOKUP($B215,AAFTE!$C$4:$F$300,3,0)</f>
        <v>0</v>
      </c>
      <c r="J215" s="7">
        <f t="shared" si="149"/>
        <v>0</v>
      </c>
      <c r="K215" s="7">
        <f>IFERROR(VLOOKUP($B215,'SpEd BEA Rates by Month'!$B$4:$O$380,$K$1,0),"")</f>
        <v>0</v>
      </c>
      <c r="L215" s="7">
        <f t="shared" si="150"/>
        <v>0</v>
      </c>
      <c r="M215" s="13">
        <f>VLOOKUP($B215,AAFTE!$C$4:$F$300,4,0)</f>
        <v>0</v>
      </c>
      <c r="N215" s="7">
        <f t="shared" si="151"/>
        <v>0</v>
      </c>
      <c r="O215" s="7">
        <f>IFERROR(VLOOKUP($B215,'SpEd BEA Rates by Month'!$B$4:$O$380,$O$1,0),"")</f>
        <v>0</v>
      </c>
      <c r="P215" s="7">
        <f t="shared" si="152"/>
        <v>0</v>
      </c>
      <c r="Q215" s="13">
        <f>VLOOKUP($B215,AAFTE!$C$4:$G$300,5,0)</f>
        <v>0</v>
      </c>
      <c r="R215" s="7">
        <f t="shared" si="153"/>
        <v>0</v>
      </c>
    </row>
    <row r="216" spans="1:18" ht="15" thickBot="1" x14ac:dyDescent="0.4">
      <c r="A216" s="1" t="s">
        <v>151</v>
      </c>
      <c r="B216" s="1" t="s">
        <v>155</v>
      </c>
      <c r="C216" s="7">
        <f>IFERROR(VLOOKUP($B216,'SpEd BEA Rates by Month'!$B$4:$C$380,2,0)," ")</f>
        <v>10198.120000000001</v>
      </c>
      <c r="D216" s="7">
        <f t="shared" si="119"/>
        <v>11727.838</v>
      </c>
      <c r="E216" s="13">
        <f>VLOOKUP($B216,AAFTE!$C$4:$D$300,2,0)</f>
        <v>39.5</v>
      </c>
      <c r="F216" s="7">
        <f t="shared" si="154"/>
        <v>463249.60099999997</v>
      </c>
      <c r="G216" s="7">
        <f>IFERROR(VLOOKUP($B216,'SpEd BEA Rates by Month'!$B$4:$O$380,$G$1,0),"")</f>
        <v>0</v>
      </c>
      <c r="H216" s="7">
        <f t="shared" si="148"/>
        <v>0</v>
      </c>
      <c r="I216" s="13">
        <f>VLOOKUP($B216,AAFTE!$C$4:$F$300,3,0)</f>
        <v>0</v>
      </c>
      <c r="J216" s="7">
        <f t="shared" si="149"/>
        <v>0</v>
      </c>
      <c r="K216" s="7">
        <f>IFERROR(VLOOKUP($B216,'SpEd BEA Rates by Month'!$B$4:$O$380,$K$1,0),"")</f>
        <v>0</v>
      </c>
      <c r="L216" s="7">
        <f t="shared" si="150"/>
        <v>0</v>
      </c>
      <c r="M216" s="13">
        <f>VLOOKUP($B216,AAFTE!$C$4:$F$300,4,0)</f>
        <v>0</v>
      </c>
      <c r="N216" s="7">
        <f t="shared" si="151"/>
        <v>0</v>
      </c>
      <c r="O216" s="7">
        <f>IFERROR(VLOOKUP($B216,'SpEd BEA Rates by Month'!$B$4:$O$380,$O$1,0),"")</f>
        <v>0</v>
      </c>
      <c r="P216" s="7">
        <f t="shared" si="152"/>
        <v>0</v>
      </c>
      <c r="Q216" s="13">
        <f>VLOOKUP($B216,AAFTE!$C$4:$G$300,5,0)</f>
        <v>0</v>
      </c>
      <c r="R216" s="7">
        <f t="shared" si="153"/>
        <v>0</v>
      </c>
    </row>
    <row r="217" spans="1:18" ht="15" thickBot="1" x14ac:dyDescent="0.4">
      <c r="A217" s="1" t="s">
        <v>151</v>
      </c>
      <c r="B217" s="1" t="s">
        <v>156</v>
      </c>
      <c r="C217" s="7">
        <f>IFERROR(VLOOKUP($B217,'SpEd BEA Rates by Month'!$B$4:$C$380,2,0)," ")</f>
        <v>10914.37</v>
      </c>
      <c r="D217" s="7">
        <f t="shared" si="119"/>
        <v>12551.5255</v>
      </c>
      <c r="E217" s="13">
        <f>VLOOKUP($B217,AAFTE!$C$4:$D$300,2,0)</f>
        <v>0.5</v>
      </c>
      <c r="F217" s="7">
        <f t="shared" si="154"/>
        <v>6275.7627499999999</v>
      </c>
      <c r="G217" s="7">
        <f>IFERROR(VLOOKUP($B217,'SpEd BEA Rates by Month'!$B$4:$O$380,$G$1,0),"")</f>
        <v>0</v>
      </c>
      <c r="H217" s="7">
        <f t="shared" si="148"/>
        <v>0</v>
      </c>
      <c r="I217" s="13">
        <f>VLOOKUP($B217,AAFTE!$C$4:$F$300,3,0)</f>
        <v>0</v>
      </c>
      <c r="J217" s="7">
        <f t="shared" si="149"/>
        <v>0</v>
      </c>
      <c r="K217" s="7">
        <f>IFERROR(VLOOKUP($B217,'SpEd BEA Rates by Month'!$B$4:$O$380,$K$1,0),"")</f>
        <v>0</v>
      </c>
      <c r="L217" s="7">
        <f t="shared" si="150"/>
        <v>0</v>
      </c>
      <c r="M217" s="13">
        <f>VLOOKUP($B217,AAFTE!$C$4:$F$300,4,0)</f>
        <v>0</v>
      </c>
      <c r="N217" s="7">
        <f t="shared" si="151"/>
        <v>0</v>
      </c>
      <c r="O217" s="7">
        <f>IFERROR(VLOOKUP($B217,'SpEd BEA Rates by Month'!$B$4:$O$380,$O$1,0),"")</f>
        <v>0</v>
      </c>
      <c r="P217" s="7">
        <f t="shared" si="152"/>
        <v>0</v>
      </c>
      <c r="Q217" s="13">
        <f>VLOOKUP($B217,AAFTE!$C$4:$G$300,5,0)</f>
        <v>0</v>
      </c>
      <c r="R217" s="7">
        <f t="shared" si="153"/>
        <v>0</v>
      </c>
    </row>
    <row r="218" spans="1:18" ht="15" thickBot="1" x14ac:dyDescent="0.4">
      <c r="A218" s="1" t="s">
        <v>151</v>
      </c>
      <c r="B218" s="1" t="s">
        <v>157</v>
      </c>
      <c r="C218" s="7">
        <f>IFERROR(VLOOKUP($B218,'SpEd BEA Rates by Month'!$B$4:$C$380,2,0)," ")</f>
        <v>10132.049999999999</v>
      </c>
      <c r="D218" s="7">
        <f t="shared" si="119"/>
        <v>11651.857499999998</v>
      </c>
      <c r="E218" s="13">
        <f>VLOOKUP($B218,AAFTE!$C$4:$D$300,2,0)</f>
        <v>4</v>
      </c>
      <c r="F218" s="7">
        <f t="shared" si="154"/>
        <v>46607.429999999993</v>
      </c>
      <c r="G218" s="7">
        <f>IFERROR(VLOOKUP($B218,'SpEd BEA Rates by Month'!$B$4:$O$380,$G$1,0),"")</f>
        <v>0</v>
      </c>
      <c r="H218" s="7">
        <f t="shared" si="148"/>
        <v>0</v>
      </c>
      <c r="I218" s="13">
        <f>VLOOKUP($B218,AAFTE!$C$4:$F$300,3,0)</f>
        <v>0</v>
      </c>
      <c r="J218" s="7">
        <f t="shared" si="149"/>
        <v>0</v>
      </c>
      <c r="K218" s="7">
        <f>IFERROR(VLOOKUP($B218,'SpEd BEA Rates by Month'!$B$4:$O$380,$K$1,0),"")</f>
        <v>0</v>
      </c>
      <c r="L218" s="7">
        <f t="shared" si="150"/>
        <v>0</v>
      </c>
      <c r="M218" s="13">
        <f>VLOOKUP($B218,AAFTE!$C$4:$F$300,4,0)</f>
        <v>0</v>
      </c>
      <c r="N218" s="7">
        <f t="shared" si="151"/>
        <v>0</v>
      </c>
      <c r="O218" s="7">
        <f>IFERROR(VLOOKUP($B218,'SpEd BEA Rates by Month'!$B$4:$O$380,$O$1,0),"")</f>
        <v>0</v>
      </c>
      <c r="P218" s="7">
        <f t="shared" si="152"/>
        <v>0</v>
      </c>
      <c r="Q218" s="13">
        <f>VLOOKUP($B218,AAFTE!$C$4:$G$300,5,0)</f>
        <v>0</v>
      </c>
      <c r="R218" s="7">
        <f t="shared" si="153"/>
        <v>0</v>
      </c>
    </row>
    <row r="219" spans="1:18" ht="15" thickBot="1" x14ac:dyDescent="0.4">
      <c r="A219" s="1" t="s">
        <v>151</v>
      </c>
      <c r="B219" s="1" t="s">
        <v>158</v>
      </c>
      <c r="C219" s="7">
        <f>IFERROR(VLOOKUP($B219,'SpEd BEA Rates by Month'!$B$4:$C$380,2,0)," ")</f>
        <v>10108.49</v>
      </c>
      <c r="D219" s="7">
        <f t="shared" si="119"/>
        <v>11624.763499999999</v>
      </c>
      <c r="E219" s="13">
        <f>VLOOKUP($B219,AAFTE!$C$4:$D$300,2,0)</f>
        <v>4.875</v>
      </c>
      <c r="F219" s="7">
        <f t="shared" si="154"/>
        <v>56670.722062499997</v>
      </c>
      <c r="G219" s="7">
        <f>IFERROR(VLOOKUP($B219,'SpEd BEA Rates by Month'!$B$4:$O$380,$G$1,0),"")</f>
        <v>0</v>
      </c>
      <c r="H219" s="7">
        <f t="shared" si="148"/>
        <v>0</v>
      </c>
      <c r="I219" s="13">
        <f>VLOOKUP($B219,AAFTE!$C$4:$F$300,3,0)</f>
        <v>0</v>
      </c>
      <c r="J219" s="7">
        <f t="shared" si="149"/>
        <v>0</v>
      </c>
      <c r="K219" s="7">
        <f>IFERROR(VLOOKUP($B219,'SpEd BEA Rates by Month'!$B$4:$O$380,$K$1,0),"")</f>
        <v>0</v>
      </c>
      <c r="L219" s="7">
        <f t="shared" si="150"/>
        <v>0</v>
      </c>
      <c r="M219" s="13">
        <f>VLOOKUP($B219,AAFTE!$C$4:$F$300,4,0)</f>
        <v>0</v>
      </c>
      <c r="N219" s="7">
        <f t="shared" si="151"/>
        <v>0</v>
      </c>
      <c r="O219" s="7">
        <f>IFERROR(VLOOKUP($B219,'SpEd BEA Rates by Month'!$B$4:$O$380,$O$1,0),"")</f>
        <v>0</v>
      </c>
      <c r="P219" s="7">
        <f t="shared" si="152"/>
        <v>0</v>
      </c>
      <c r="Q219" s="13">
        <f>VLOOKUP($B219,AAFTE!$C$4:$G$300,5,0)</f>
        <v>0</v>
      </c>
      <c r="R219" s="7">
        <f t="shared" si="153"/>
        <v>0</v>
      </c>
    </row>
    <row r="220" spans="1:18" ht="15" thickBot="1" x14ac:dyDescent="0.4">
      <c r="A220" s="1" t="s">
        <v>151</v>
      </c>
      <c r="B220" s="1" t="s">
        <v>159</v>
      </c>
      <c r="C220" s="7">
        <f>IFERROR(VLOOKUP($B220,'SpEd BEA Rates by Month'!$B$4:$C$380,2,0)," ")</f>
        <v>9986.92</v>
      </c>
      <c r="D220" s="7">
        <f t="shared" si="119"/>
        <v>11484.957999999999</v>
      </c>
      <c r="E220" s="13">
        <f>VLOOKUP($B220,AAFTE!$C$4:$D$300,2,0)</f>
        <v>14.75</v>
      </c>
      <c r="F220" s="7">
        <f t="shared" si="154"/>
        <v>169403.13049999997</v>
      </c>
      <c r="G220" s="7">
        <f>IFERROR(VLOOKUP($B220,'SpEd BEA Rates by Month'!$B$4:$O$380,$G$1,0),"")</f>
        <v>0</v>
      </c>
      <c r="H220" s="7">
        <f t="shared" si="148"/>
        <v>0</v>
      </c>
      <c r="I220" s="13">
        <f>VLOOKUP($B220,AAFTE!$C$4:$F$300,3,0)</f>
        <v>0</v>
      </c>
      <c r="J220" s="7">
        <f t="shared" si="149"/>
        <v>0</v>
      </c>
      <c r="K220" s="7">
        <f>IFERROR(VLOOKUP($B220,'SpEd BEA Rates by Month'!$B$4:$O$380,$K$1,0),"")</f>
        <v>0</v>
      </c>
      <c r="L220" s="7">
        <f t="shared" si="150"/>
        <v>0</v>
      </c>
      <c r="M220" s="13">
        <f>VLOOKUP($B220,AAFTE!$C$4:$F$300,4,0)</f>
        <v>0</v>
      </c>
      <c r="N220" s="7">
        <f t="shared" si="151"/>
        <v>0</v>
      </c>
      <c r="O220" s="7">
        <f>IFERROR(VLOOKUP($B220,'SpEd BEA Rates by Month'!$B$4:$O$380,$O$1,0),"")</f>
        <v>0</v>
      </c>
      <c r="P220" s="7">
        <f t="shared" si="152"/>
        <v>0</v>
      </c>
      <c r="Q220" s="13">
        <f>VLOOKUP($B220,AAFTE!$C$4:$G$300,5,0)</f>
        <v>0</v>
      </c>
      <c r="R220" s="7">
        <f t="shared" si="153"/>
        <v>0</v>
      </c>
    </row>
    <row r="221" spans="1:18" ht="15" thickBot="1" x14ac:dyDescent="0.4">
      <c r="A221" s="1" t="s">
        <v>151</v>
      </c>
      <c r="B221" s="1" t="s">
        <v>160</v>
      </c>
      <c r="C221" s="7">
        <f>IFERROR(VLOOKUP($B221,'SpEd BEA Rates by Month'!$B$4:$C$380,2,0)," ")</f>
        <v>10049.76</v>
      </c>
      <c r="D221" s="7">
        <f t="shared" si="119"/>
        <v>11557.224</v>
      </c>
      <c r="E221" s="13">
        <f>VLOOKUP($B221,AAFTE!$C$4:$D$300,2,0)</f>
        <v>14.25</v>
      </c>
      <c r="F221" s="7">
        <f t="shared" si="154"/>
        <v>164690.44200000001</v>
      </c>
      <c r="G221" s="7">
        <f>IFERROR(VLOOKUP($B221,'SpEd BEA Rates by Month'!$B$4:$O$380,$G$1,0),"")</f>
        <v>0</v>
      </c>
      <c r="H221" s="7">
        <f t="shared" si="148"/>
        <v>0</v>
      </c>
      <c r="I221" s="13">
        <f>VLOOKUP($B221,AAFTE!$C$4:$F$300,3,0)</f>
        <v>0</v>
      </c>
      <c r="J221" s="7">
        <f t="shared" si="149"/>
        <v>0</v>
      </c>
      <c r="K221" s="7">
        <f>IFERROR(VLOOKUP($B221,'SpEd BEA Rates by Month'!$B$4:$O$380,$K$1,0),"")</f>
        <v>0</v>
      </c>
      <c r="L221" s="7">
        <f t="shared" si="150"/>
        <v>0</v>
      </c>
      <c r="M221" s="13">
        <f>VLOOKUP($B221,AAFTE!$C$4:$F$300,4,0)</f>
        <v>0</v>
      </c>
      <c r="N221" s="7">
        <f t="shared" si="151"/>
        <v>0</v>
      </c>
      <c r="O221" s="7">
        <f>IFERROR(VLOOKUP($B221,'SpEd BEA Rates by Month'!$B$4:$O$380,$O$1,0),"")</f>
        <v>0</v>
      </c>
      <c r="P221" s="7">
        <f t="shared" si="152"/>
        <v>0</v>
      </c>
      <c r="Q221" s="13">
        <f>VLOOKUP($B221,AAFTE!$C$4:$G$300,5,0)</f>
        <v>0</v>
      </c>
      <c r="R221" s="7">
        <f t="shared" si="153"/>
        <v>0</v>
      </c>
    </row>
    <row r="222" spans="1:18" ht="15" thickBot="1" x14ac:dyDescent="0.4">
      <c r="A222" s="1" t="s">
        <v>151</v>
      </c>
      <c r="B222" s="1" t="s">
        <v>161</v>
      </c>
      <c r="C222" s="7">
        <f>IFERROR(VLOOKUP($B222,'SpEd BEA Rates by Month'!$B$4:$C$380,2,0)," ")</f>
        <v>10304</v>
      </c>
      <c r="D222" s="7">
        <f t="shared" si="119"/>
        <v>11849.599999999999</v>
      </c>
      <c r="E222" s="13">
        <f>VLOOKUP($B222,AAFTE!$C$4:$D$300,2,0)</f>
        <v>6</v>
      </c>
      <c r="F222" s="7">
        <f t="shared" si="154"/>
        <v>71097.599999999991</v>
      </c>
      <c r="G222" s="7">
        <f>IFERROR(VLOOKUP($B222,'SpEd BEA Rates by Month'!$B$4:$O$380,$G$1,0),"")</f>
        <v>0</v>
      </c>
      <c r="H222" s="7">
        <f t="shared" si="148"/>
        <v>0</v>
      </c>
      <c r="I222" s="13">
        <f>VLOOKUP($B222,AAFTE!$C$4:$F$300,3,0)</f>
        <v>0</v>
      </c>
      <c r="J222" s="7">
        <f t="shared" si="149"/>
        <v>0</v>
      </c>
      <c r="K222" s="7">
        <f>IFERROR(VLOOKUP($B222,'SpEd BEA Rates by Month'!$B$4:$O$380,$K$1,0),"")</f>
        <v>0</v>
      </c>
      <c r="L222" s="7">
        <f t="shared" si="150"/>
        <v>0</v>
      </c>
      <c r="M222" s="13">
        <f>VLOOKUP($B222,AAFTE!$C$4:$F$300,4,0)</f>
        <v>0</v>
      </c>
      <c r="N222" s="7">
        <f t="shared" si="151"/>
        <v>0</v>
      </c>
      <c r="O222" s="7">
        <f>IFERROR(VLOOKUP($B222,'SpEd BEA Rates by Month'!$B$4:$O$380,$O$1,0),"")</f>
        <v>0</v>
      </c>
      <c r="P222" s="7">
        <f t="shared" si="152"/>
        <v>0</v>
      </c>
      <c r="Q222" s="13">
        <f>VLOOKUP($B222,AAFTE!$C$4:$G$300,5,0)</f>
        <v>0</v>
      </c>
      <c r="R222" s="7">
        <f t="shared" si="153"/>
        <v>0</v>
      </c>
    </row>
    <row r="223" spans="1:18" ht="15" thickBot="1" x14ac:dyDescent="0.4">
      <c r="A223" s="1" t="s">
        <v>151</v>
      </c>
      <c r="B223" s="1" t="s">
        <v>162</v>
      </c>
      <c r="C223" s="7">
        <f>IFERROR(VLOOKUP($B223,'SpEd BEA Rates by Month'!$B$4:$C$380,2,0)," ")</f>
        <v>10055.700000000001</v>
      </c>
      <c r="D223" s="7">
        <f t="shared" si="119"/>
        <v>11564.055</v>
      </c>
      <c r="E223" s="13">
        <f>VLOOKUP($B223,AAFTE!$C$4:$D$300,2,0)</f>
        <v>5.5</v>
      </c>
      <c r="F223" s="7">
        <f t="shared" si="154"/>
        <v>63602.302500000005</v>
      </c>
      <c r="G223" s="7">
        <f>IFERROR(VLOOKUP($B223,'SpEd BEA Rates by Month'!$B$4:$O$380,$G$1,0),"")</f>
        <v>0</v>
      </c>
      <c r="H223" s="7">
        <f t="shared" si="148"/>
        <v>0</v>
      </c>
      <c r="I223" s="13">
        <f>VLOOKUP($B223,AAFTE!$C$4:$F$300,3,0)</f>
        <v>0</v>
      </c>
      <c r="J223" s="7">
        <f t="shared" si="149"/>
        <v>0</v>
      </c>
      <c r="K223" s="7">
        <f>IFERROR(VLOOKUP($B223,'SpEd BEA Rates by Month'!$B$4:$O$380,$K$1,0),"")</f>
        <v>0</v>
      </c>
      <c r="L223" s="7">
        <f t="shared" si="150"/>
        <v>0</v>
      </c>
      <c r="M223" s="13">
        <f>VLOOKUP($B223,AAFTE!$C$4:$F$300,4,0)</f>
        <v>0</v>
      </c>
      <c r="N223" s="7">
        <f t="shared" si="151"/>
        <v>0</v>
      </c>
      <c r="O223" s="7">
        <f>IFERROR(VLOOKUP($B223,'SpEd BEA Rates by Month'!$B$4:$O$380,$O$1,0),"")</f>
        <v>0</v>
      </c>
      <c r="P223" s="7">
        <f t="shared" si="152"/>
        <v>0</v>
      </c>
      <c r="Q223" s="13">
        <f>VLOOKUP($B223,AAFTE!$C$4:$G$300,5,0)</f>
        <v>0</v>
      </c>
      <c r="R223" s="7">
        <f t="shared" si="153"/>
        <v>0</v>
      </c>
    </row>
    <row r="224" spans="1:18" ht="15" thickBot="1" x14ac:dyDescent="0.4">
      <c r="A224" s="1" t="s">
        <v>151</v>
      </c>
      <c r="B224" s="1" t="s">
        <v>163</v>
      </c>
      <c r="C224" s="7">
        <f>IFERROR(VLOOKUP($B224,'SpEd BEA Rates by Month'!$B$4:$C$380,2,0)," ")</f>
        <v>10153.450000000001</v>
      </c>
      <c r="D224" s="7">
        <f t="shared" si="119"/>
        <v>11676.467500000001</v>
      </c>
      <c r="E224" s="13">
        <f>VLOOKUP($B224,AAFTE!$C$4:$D$300,2,0)</f>
        <v>4.875</v>
      </c>
      <c r="F224" s="7">
        <f t="shared" si="154"/>
        <v>56922.779062500005</v>
      </c>
      <c r="G224" s="7">
        <f>IFERROR(VLOOKUP($B224,'SpEd BEA Rates by Month'!$B$4:$O$380,$G$1,0),"")</f>
        <v>0</v>
      </c>
      <c r="H224" s="7">
        <f t="shared" si="148"/>
        <v>0</v>
      </c>
      <c r="I224" s="13">
        <f>VLOOKUP($B224,AAFTE!$C$4:$F$300,3,0)</f>
        <v>0</v>
      </c>
      <c r="J224" s="7">
        <f t="shared" si="149"/>
        <v>0</v>
      </c>
      <c r="K224" s="7">
        <f>IFERROR(VLOOKUP($B224,'SpEd BEA Rates by Month'!$B$4:$O$380,$K$1,0),"")</f>
        <v>0</v>
      </c>
      <c r="L224" s="7">
        <f t="shared" si="150"/>
        <v>0</v>
      </c>
      <c r="M224" s="13">
        <f>VLOOKUP($B224,AAFTE!$C$4:$F$300,4,0)</f>
        <v>0</v>
      </c>
      <c r="N224" s="7">
        <f t="shared" si="151"/>
        <v>0</v>
      </c>
      <c r="O224" s="7">
        <f>IFERROR(VLOOKUP($B224,'SpEd BEA Rates by Month'!$B$4:$O$380,$O$1,0),"")</f>
        <v>0</v>
      </c>
      <c r="P224" s="7">
        <f t="shared" si="152"/>
        <v>0</v>
      </c>
      <c r="Q224" s="13">
        <f>VLOOKUP($B224,AAFTE!$C$4:$G$300,5,0)</f>
        <v>0</v>
      </c>
      <c r="R224" s="7">
        <f t="shared" si="153"/>
        <v>0</v>
      </c>
    </row>
    <row r="225" spans="1:18" ht="15" thickBot="1" x14ac:dyDescent="0.4">
      <c r="A225" s="1" t="s">
        <v>151</v>
      </c>
      <c r="B225" s="1" t="s">
        <v>164</v>
      </c>
      <c r="C225" s="7">
        <f>IFERROR(VLOOKUP($B225,'SpEd BEA Rates by Month'!$B$4:$C$380,2,0)," ")</f>
        <v>10271.52</v>
      </c>
      <c r="D225" s="7">
        <f t="shared" si="119"/>
        <v>11812.248</v>
      </c>
      <c r="E225" s="13">
        <f>VLOOKUP($B225,AAFTE!$C$4:$D$300,2,0)</f>
        <v>18.25</v>
      </c>
      <c r="F225" s="7">
        <f t="shared" si="154"/>
        <v>215573.52599999998</v>
      </c>
      <c r="G225" s="7">
        <f>IFERROR(VLOOKUP($B225,'SpEd BEA Rates by Month'!$B$4:$O$380,$G$1,0),"")</f>
        <v>0</v>
      </c>
      <c r="H225" s="7">
        <f t="shared" si="148"/>
        <v>0</v>
      </c>
      <c r="I225" s="13">
        <f>VLOOKUP($B225,AAFTE!$C$4:$F$300,3,0)</f>
        <v>0</v>
      </c>
      <c r="J225" s="7">
        <f t="shared" si="149"/>
        <v>0</v>
      </c>
      <c r="K225" s="7">
        <f>IFERROR(VLOOKUP($B225,'SpEd BEA Rates by Month'!$B$4:$O$380,$K$1,0),"")</f>
        <v>0</v>
      </c>
      <c r="L225" s="7">
        <f t="shared" si="150"/>
        <v>0</v>
      </c>
      <c r="M225" s="13">
        <f>VLOOKUP($B225,AAFTE!$C$4:$F$300,4,0)</f>
        <v>0</v>
      </c>
      <c r="N225" s="7">
        <f t="shared" si="151"/>
        <v>0</v>
      </c>
      <c r="O225" s="7">
        <f>IFERROR(VLOOKUP($B225,'SpEd BEA Rates by Month'!$B$4:$O$380,$O$1,0),"")</f>
        <v>0</v>
      </c>
      <c r="P225" s="7">
        <f t="shared" si="152"/>
        <v>0</v>
      </c>
      <c r="Q225" s="13">
        <f>VLOOKUP($B225,AAFTE!$C$4:$G$300,5,0)</f>
        <v>0</v>
      </c>
      <c r="R225" s="7">
        <f t="shared" si="153"/>
        <v>0</v>
      </c>
    </row>
    <row r="226" spans="1:18" ht="15" thickBot="1" x14ac:dyDescent="0.4">
      <c r="A226" s="5" t="s">
        <v>355</v>
      </c>
      <c r="B226" s="5" t="s">
        <v>844</v>
      </c>
      <c r="C226" s="28" t="str">
        <f>IFERROR(VLOOKUP($B226,'SpEd BEA Rates by Month'!$B$4:$C$380,2,0)," ")</f>
        <v xml:space="preserve"> </v>
      </c>
      <c r="D226" s="11">
        <f>F226/E226</f>
        <v>11639.339067796609</v>
      </c>
      <c r="E226" s="25">
        <f>SUM(E213:E225)</f>
        <v>191.75</v>
      </c>
      <c r="F226" s="17">
        <f>SUM(F213:F225)</f>
        <v>2231843.2662499999</v>
      </c>
      <c r="G226" s="18" t="str">
        <f>IFERROR(VLOOKUP($B226,'SpEd BEA Rates by Month'!$B$4:$O$380,$G$1,0),"")</f>
        <v/>
      </c>
      <c r="H226" s="10" t="e">
        <f>J226/I226</f>
        <v>#DIV/0!</v>
      </c>
      <c r="I226" s="15">
        <f>SUM(I213:I225)</f>
        <v>0</v>
      </c>
      <c r="J226" s="18">
        <f>SUM(J213:J225)</f>
        <v>0</v>
      </c>
      <c r="K226" s="8" t="str">
        <f>IFERROR(VLOOKUP($B226,'SpEd BEA Rates by Month'!$B$4:$O$380,$K$1,0),"")</f>
        <v/>
      </c>
      <c r="L226" s="9" t="e">
        <f>N226/M226</f>
        <v>#DIV/0!</v>
      </c>
      <c r="M226" s="19">
        <f>SUM(M213:M225)</f>
        <v>0</v>
      </c>
      <c r="N226" s="9">
        <f>SUM(N213:N225)</f>
        <v>0</v>
      </c>
      <c r="O226" s="21" t="str">
        <f>IFERROR(VLOOKUP($B226,'SpEd BEA Rates by Month'!$B$4:$O$380,$O$1,0),"")</f>
        <v/>
      </c>
      <c r="P226" s="21" t="e">
        <f>R226/Q226</f>
        <v>#DIV/0!</v>
      </c>
      <c r="Q226" s="23">
        <f>SUM(Q213:Q225)</f>
        <v>0</v>
      </c>
      <c r="R226" s="21">
        <f>SUM(R213:R225)</f>
        <v>0</v>
      </c>
    </row>
    <row r="227" spans="1:18" ht="15" thickBot="1" x14ac:dyDescent="0.4">
      <c r="A227" s="5"/>
      <c r="B227" s="5" t="s">
        <v>872</v>
      </c>
      <c r="C227" s="28" t="str">
        <f>IFERROR(VLOOKUP($B227,'SpEd BEA Rates by Month'!$B$4:$C$380,2,0)," ")</f>
        <v xml:space="preserve"> </v>
      </c>
      <c r="D227" s="11">
        <f>D226/12</f>
        <v>969.94492231638412</v>
      </c>
      <c r="E227" s="14"/>
      <c r="F227" s="24"/>
      <c r="G227" s="18" t="str">
        <f>IFERROR(VLOOKUP($B227,'SpEd BEA Rates by Month'!$B$4:$O$380,$G$1,0),"")</f>
        <v/>
      </c>
      <c r="H227" s="10" t="e">
        <f>H226/12</f>
        <v>#DIV/0!</v>
      </c>
      <c r="I227" s="15"/>
      <c r="J227" s="18"/>
      <c r="K227" s="8" t="str">
        <f>IFERROR(VLOOKUP($B227,'SpEd BEA Rates by Month'!$B$4:$O$380,$K$1,0),"")</f>
        <v/>
      </c>
      <c r="L227" s="9" t="e">
        <f>L226/12</f>
        <v>#DIV/0!</v>
      </c>
      <c r="M227" s="19"/>
      <c r="N227" s="9"/>
      <c r="O227" s="21" t="str">
        <f>IFERROR(VLOOKUP($B227,'SpEd BEA Rates by Month'!$B$4:$O$380,$O$1,0),"")</f>
        <v/>
      </c>
      <c r="P227" s="21" t="e">
        <f>P226/12</f>
        <v>#DIV/0!</v>
      </c>
      <c r="Q227" s="23"/>
      <c r="R227" s="21"/>
    </row>
    <row r="228" spans="1:18" ht="15" thickBot="1" x14ac:dyDescent="0.4">
      <c r="A228" s="5"/>
      <c r="B228" s="5" t="s">
        <v>853</v>
      </c>
      <c r="C228" s="28" t="str">
        <f>IFERROR(VLOOKUP($B228,'SpEd BEA Rates by Month'!$B$4:$C$380,2,0)," ")</f>
        <v xml:space="preserve"> </v>
      </c>
      <c r="D228" s="11">
        <f>0.05*D227</f>
        <v>48.497246115819209</v>
      </c>
      <c r="E228" s="14"/>
      <c r="F228" s="24"/>
      <c r="G228" s="18" t="str">
        <f>IFERROR(VLOOKUP($B228,'SpEd BEA Rates by Month'!$B$4:$O$380,$G$1,0),"")</f>
        <v/>
      </c>
      <c r="H228" s="10" t="e">
        <f>0.05*H227</f>
        <v>#DIV/0!</v>
      </c>
      <c r="I228" s="15"/>
      <c r="J228" s="18"/>
      <c r="K228" s="8" t="str">
        <f>IFERROR(VLOOKUP($B228,'SpEd BEA Rates by Month'!$B$4:$O$380,$K$1,0),"")</f>
        <v/>
      </c>
      <c r="L228" s="9" t="e">
        <f>0.05*L227</f>
        <v>#DIV/0!</v>
      </c>
      <c r="M228" s="19"/>
      <c r="N228" s="9"/>
      <c r="O228" s="21" t="str">
        <f>IFERROR(VLOOKUP($B228,'SpEd BEA Rates by Month'!$B$4:$O$380,$O$1,0),"")</f>
        <v/>
      </c>
      <c r="P228" s="21" t="e">
        <f>0.05*P227</f>
        <v>#DIV/0!</v>
      </c>
      <c r="Q228" s="23"/>
      <c r="R228" s="21"/>
    </row>
    <row r="229" spans="1:18" ht="15" thickBot="1" x14ac:dyDescent="0.4">
      <c r="A229" s="5"/>
      <c r="B229" s="5" t="s">
        <v>377</v>
      </c>
      <c r="C229" s="28" t="str">
        <f>IFERROR(VLOOKUP($B229,'SpEd BEA Rates by Month'!$B$4:$C$380,2,0)," ")</f>
        <v xml:space="preserve"> </v>
      </c>
      <c r="D229" s="11">
        <f>D227-D228</f>
        <v>921.44767620056496</v>
      </c>
      <c r="E229" s="14"/>
      <c r="F229" s="11"/>
      <c r="G229" s="18" t="str">
        <f>IFERROR(VLOOKUP($B229,'SpEd BEA Rates by Month'!$B$4:$O$380,$G$1,0),"")</f>
        <v/>
      </c>
      <c r="H229" s="10" t="e">
        <f>H227-H228</f>
        <v>#DIV/0!</v>
      </c>
      <c r="I229" s="15"/>
      <c r="J229" s="18"/>
      <c r="K229" s="8" t="str">
        <f>IFERROR(VLOOKUP($B229,'SpEd BEA Rates by Month'!$B$4:$O$380,$K$1,0),"")</f>
        <v/>
      </c>
      <c r="L229" s="9" t="e">
        <f>L227-L228</f>
        <v>#DIV/0!</v>
      </c>
      <c r="M229" s="19"/>
      <c r="N229" s="9"/>
      <c r="O229" s="21" t="str">
        <f>IFERROR(VLOOKUP($B229,'SpEd BEA Rates by Month'!$B$4:$O$380,$O$1,0),"")</f>
        <v/>
      </c>
      <c r="P229" s="21" t="e">
        <f>P227-P228</f>
        <v>#DIV/0!</v>
      </c>
      <c r="Q229" s="23"/>
      <c r="R229" s="21"/>
    </row>
    <row r="230" spans="1:18" ht="15" thickBot="1" x14ac:dyDescent="0.4">
      <c r="A230" s="1" t="s">
        <v>165</v>
      </c>
      <c r="B230" s="1" t="s">
        <v>166</v>
      </c>
      <c r="C230" s="7">
        <f>IFERROR(VLOOKUP($B230,'SpEd BEA Rates by Month'!$B$4:$C$380,2,0)," ")</f>
        <v>10053.43</v>
      </c>
      <c r="D230" s="7">
        <f t="shared" si="119"/>
        <v>11561.4445</v>
      </c>
      <c r="E230" s="13">
        <f>VLOOKUP($B230,AAFTE!$C$4:$D$300,2,0)</f>
        <v>0</v>
      </c>
      <c r="F230" s="7">
        <f>D230*E230</f>
        <v>0</v>
      </c>
      <c r="G230" s="7">
        <f>IFERROR(VLOOKUP($B230,'SpEd BEA Rates by Month'!$B$4:$O$380,$G$1,0),"")</f>
        <v>0</v>
      </c>
      <c r="H230" s="7">
        <f t="shared" ref="H230:H237" si="155">G230*1.15</f>
        <v>0</v>
      </c>
      <c r="I230" s="13">
        <f>VLOOKUP($B230,AAFTE!$C$4:$F$300,3,0)</f>
        <v>0</v>
      </c>
      <c r="J230" s="7">
        <f t="shared" ref="J230:J237" si="156">H230*I230</f>
        <v>0</v>
      </c>
      <c r="K230" s="7">
        <f>IFERROR(VLOOKUP($B230,'SpEd BEA Rates by Month'!$B$4:$O$380,$K$1,0),"")</f>
        <v>0</v>
      </c>
      <c r="L230" s="7">
        <f t="shared" ref="L230:L237" si="157">K230*1.15</f>
        <v>0</v>
      </c>
      <c r="M230" s="13">
        <f>VLOOKUP($B230,AAFTE!$C$4:$F$300,4,0)</f>
        <v>0</v>
      </c>
      <c r="N230" s="7">
        <f t="shared" ref="N230:N237" si="158">L230*M230</f>
        <v>0</v>
      </c>
      <c r="O230" s="7">
        <f>IFERROR(VLOOKUP($B230,'SpEd BEA Rates by Month'!$B$4:$O$380,$O$1,0),"")</f>
        <v>0</v>
      </c>
      <c r="P230" s="7">
        <f t="shared" ref="P230:P237" si="159">O230*1.15</f>
        <v>0</v>
      </c>
      <c r="Q230" s="13">
        <f>VLOOKUP($B230,AAFTE!$C$4:$G$300,5,0)</f>
        <v>0</v>
      </c>
      <c r="R230" s="7">
        <f t="shared" ref="R230:R237" si="160">P230*Q230</f>
        <v>0</v>
      </c>
    </row>
    <row r="231" spans="1:18" ht="15" thickBot="1" x14ac:dyDescent="0.4">
      <c r="A231" s="1" t="s">
        <v>165</v>
      </c>
      <c r="B231" s="1" t="s">
        <v>167</v>
      </c>
      <c r="C231" s="7">
        <f>IFERROR(VLOOKUP($B231,'SpEd BEA Rates by Month'!$B$4:$C$380,2,0)," ")</f>
        <v>9369.01</v>
      </c>
      <c r="D231" s="7">
        <f t="shared" si="119"/>
        <v>10774.361499999999</v>
      </c>
      <c r="E231" s="13">
        <f>VLOOKUP($B231,AAFTE!$C$4:$D$300,2,0)</f>
        <v>0.125</v>
      </c>
      <c r="F231" s="7">
        <f t="shared" ref="F231:F237" si="161">D231*E231</f>
        <v>1346.7951874999999</v>
      </c>
      <c r="G231" s="7">
        <f>IFERROR(VLOOKUP($B231,'SpEd BEA Rates by Month'!$B$4:$O$380,$G$1,0),"")</f>
        <v>0</v>
      </c>
      <c r="H231" s="7">
        <f t="shared" si="155"/>
        <v>0</v>
      </c>
      <c r="I231" s="13">
        <f>VLOOKUP($B231,AAFTE!$C$4:$F$300,3,0)</f>
        <v>0</v>
      </c>
      <c r="J231" s="7">
        <f t="shared" si="156"/>
        <v>0</v>
      </c>
      <c r="K231" s="7">
        <f>IFERROR(VLOOKUP($B231,'SpEd BEA Rates by Month'!$B$4:$O$380,$K$1,0),"")</f>
        <v>0</v>
      </c>
      <c r="L231" s="7">
        <f t="shared" si="157"/>
        <v>0</v>
      </c>
      <c r="M231" s="13">
        <f>VLOOKUP($B231,AAFTE!$C$4:$F$300,4,0)</f>
        <v>0</v>
      </c>
      <c r="N231" s="7">
        <f t="shared" si="158"/>
        <v>0</v>
      </c>
      <c r="O231" s="7">
        <f>IFERROR(VLOOKUP($B231,'SpEd BEA Rates by Month'!$B$4:$O$380,$O$1,0),"")</f>
        <v>0</v>
      </c>
      <c r="P231" s="7">
        <f t="shared" si="159"/>
        <v>0</v>
      </c>
      <c r="Q231" s="13">
        <f>VLOOKUP($B231,AAFTE!$C$4:$G$300,5,0)</f>
        <v>0</v>
      </c>
      <c r="R231" s="7">
        <f t="shared" si="160"/>
        <v>0</v>
      </c>
    </row>
    <row r="232" spans="1:18" ht="15" thickBot="1" x14ac:dyDescent="0.4">
      <c r="A232" s="1" t="s">
        <v>165</v>
      </c>
      <c r="B232" s="1" t="s">
        <v>168</v>
      </c>
      <c r="C232" s="7">
        <f>IFERROR(VLOOKUP($B232,'SpEd BEA Rates by Month'!$B$4:$C$380,2,0)," ")</f>
        <v>10128.58</v>
      </c>
      <c r="D232" s="7">
        <f t="shared" si="119"/>
        <v>11647.866999999998</v>
      </c>
      <c r="E232" s="13">
        <f>VLOOKUP($B232,AAFTE!$C$4:$D$300,2,0)</f>
        <v>2.625</v>
      </c>
      <c r="F232" s="7">
        <f t="shared" si="161"/>
        <v>30575.650874999996</v>
      </c>
      <c r="G232" s="7">
        <f>IFERROR(VLOOKUP($B232,'SpEd BEA Rates by Month'!$B$4:$O$380,$G$1,0),"")</f>
        <v>0</v>
      </c>
      <c r="H232" s="7">
        <f t="shared" si="155"/>
        <v>0</v>
      </c>
      <c r="I232" s="13">
        <f>VLOOKUP($B232,AAFTE!$C$4:$F$300,3,0)</f>
        <v>0</v>
      </c>
      <c r="J232" s="7">
        <f t="shared" si="156"/>
        <v>0</v>
      </c>
      <c r="K232" s="7">
        <f>IFERROR(VLOOKUP($B232,'SpEd BEA Rates by Month'!$B$4:$O$380,$K$1,0),"")</f>
        <v>0</v>
      </c>
      <c r="L232" s="7">
        <f t="shared" si="157"/>
        <v>0</v>
      </c>
      <c r="M232" s="13">
        <f>VLOOKUP($B232,AAFTE!$C$4:$F$300,4,0)</f>
        <v>0</v>
      </c>
      <c r="N232" s="7">
        <f t="shared" si="158"/>
        <v>0</v>
      </c>
      <c r="O232" s="7">
        <f>IFERROR(VLOOKUP($B232,'SpEd BEA Rates by Month'!$B$4:$O$380,$O$1,0),"")</f>
        <v>0</v>
      </c>
      <c r="P232" s="7">
        <f t="shared" si="159"/>
        <v>0</v>
      </c>
      <c r="Q232" s="13">
        <f>VLOOKUP($B232,AAFTE!$C$4:$G$300,5,0)</f>
        <v>0</v>
      </c>
      <c r="R232" s="7">
        <f t="shared" si="160"/>
        <v>0</v>
      </c>
    </row>
    <row r="233" spans="1:18" ht="15" thickBot="1" x14ac:dyDescent="0.4">
      <c r="A233" s="1" t="s">
        <v>165</v>
      </c>
      <c r="B233" s="1" t="s">
        <v>169</v>
      </c>
      <c r="C233" s="7">
        <f>IFERROR(VLOOKUP($B233,'SpEd BEA Rates by Month'!$B$4:$C$380,2,0)," ")</f>
        <v>10344.58</v>
      </c>
      <c r="D233" s="7">
        <f t="shared" si="119"/>
        <v>11896.267</v>
      </c>
      <c r="E233" s="13">
        <f>VLOOKUP($B233,AAFTE!$C$4:$D$300,2,0)</f>
        <v>0.125</v>
      </c>
      <c r="F233" s="7">
        <f t="shared" si="161"/>
        <v>1487.033375</v>
      </c>
      <c r="G233" s="7">
        <f>IFERROR(VLOOKUP($B233,'SpEd BEA Rates by Month'!$B$4:$O$380,$G$1,0),"")</f>
        <v>0</v>
      </c>
      <c r="H233" s="7">
        <f t="shared" si="155"/>
        <v>0</v>
      </c>
      <c r="I233" s="13">
        <f>VLOOKUP($B233,AAFTE!$C$4:$F$300,3,0)</f>
        <v>0</v>
      </c>
      <c r="J233" s="7">
        <f t="shared" si="156"/>
        <v>0</v>
      </c>
      <c r="K233" s="7">
        <f>IFERROR(VLOOKUP($B233,'SpEd BEA Rates by Month'!$B$4:$O$380,$K$1,0),"")</f>
        <v>0</v>
      </c>
      <c r="L233" s="7">
        <f t="shared" si="157"/>
        <v>0</v>
      </c>
      <c r="M233" s="13">
        <f>VLOOKUP($B233,AAFTE!$C$4:$F$300,4,0)</f>
        <v>0</v>
      </c>
      <c r="N233" s="7">
        <f t="shared" si="158"/>
        <v>0</v>
      </c>
      <c r="O233" s="7">
        <f>IFERROR(VLOOKUP($B233,'SpEd BEA Rates by Month'!$B$4:$O$380,$O$1,0),"")</f>
        <v>0</v>
      </c>
      <c r="P233" s="7">
        <f t="shared" si="159"/>
        <v>0</v>
      </c>
      <c r="Q233" s="13">
        <f>VLOOKUP($B233,AAFTE!$C$4:$G$300,5,0)</f>
        <v>0</v>
      </c>
      <c r="R233" s="7">
        <f t="shared" si="160"/>
        <v>0</v>
      </c>
    </row>
    <row r="234" spans="1:18" ht="15" thickBot="1" x14ac:dyDescent="0.4">
      <c r="A234" s="1" t="s">
        <v>165</v>
      </c>
      <c r="B234" s="1" t="s">
        <v>170</v>
      </c>
      <c r="C234" s="7">
        <f>IFERROR(VLOOKUP($B234,'SpEd BEA Rates by Month'!$B$4:$C$380,2,0)," ")</f>
        <v>10374.89</v>
      </c>
      <c r="D234" s="7">
        <f t="shared" si="119"/>
        <v>11931.123499999998</v>
      </c>
      <c r="E234" s="13">
        <f>VLOOKUP($B234,AAFTE!$C$4:$D$300,2,0)</f>
        <v>0.875</v>
      </c>
      <c r="F234" s="7">
        <f t="shared" si="161"/>
        <v>10439.733062499998</v>
      </c>
      <c r="G234" s="7">
        <f>IFERROR(VLOOKUP($B234,'SpEd BEA Rates by Month'!$B$4:$O$380,$G$1,0),"")</f>
        <v>0</v>
      </c>
      <c r="H234" s="7">
        <f t="shared" si="155"/>
        <v>0</v>
      </c>
      <c r="I234" s="13">
        <f>VLOOKUP($B234,AAFTE!$C$4:$F$300,3,0)</f>
        <v>0</v>
      </c>
      <c r="J234" s="7">
        <f t="shared" si="156"/>
        <v>0</v>
      </c>
      <c r="K234" s="7">
        <f>IFERROR(VLOOKUP($B234,'SpEd BEA Rates by Month'!$B$4:$O$380,$K$1,0),"")</f>
        <v>0</v>
      </c>
      <c r="L234" s="7">
        <f t="shared" si="157"/>
        <v>0</v>
      </c>
      <c r="M234" s="13">
        <f>VLOOKUP($B234,AAFTE!$C$4:$F$300,4,0)</f>
        <v>0</v>
      </c>
      <c r="N234" s="7">
        <f t="shared" si="158"/>
        <v>0</v>
      </c>
      <c r="O234" s="7">
        <f>IFERROR(VLOOKUP($B234,'SpEd BEA Rates by Month'!$B$4:$O$380,$O$1,0),"")</f>
        <v>0</v>
      </c>
      <c r="P234" s="7">
        <f t="shared" si="159"/>
        <v>0</v>
      </c>
      <c r="Q234" s="13">
        <f>VLOOKUP($B234,AAFTE!$C$4:$G$300,5,0)</f>
        <v>0</v>
      </c>
      <c r="R234" s="7">
        <f t="shared" si="160"/>
        <v>0</v>
      </c>
    </row>
    <row r="235" spans="1:18" ht="15" thickBot="1" x14ac:dyDescent="0.4">
      <c r="A235" s="1" t="s">
        <v>165</v>
      </c>
      <c r="B235" s="1" t="s">
        <v>171</v>
      </c>
      <c r="C235" s="7">
        <f>IFERROR(VLOOKUP($B235,'SpEd BEA Rates by Month'!$B$4:$C$380,2,0)," ")</f>
        <v>9948.11</v>
      </c>
      <c r="D235" s="7">
        <f t="shared" si="119"/>
        <v>11440.326499999999</v>
      </c>
      <c r="E235" s="13">
        <f>VLOOKUP($B235,AAFTE!$C$4:$D$300,2,0)</f>
        <v>11</v>
      </c>
      <c r="F235" s="7">
        <f t="shared" si="161"/>
        <v>125843.59149999999</v>
      </c>
      <c r="G235" s="7">
        <f>IFERROR(VLOOKUP($B235,'SpEd BEA Rates by Month'!$B$4:$O$380,$G$1,0),"")</f>
        <v>0</v>
      </c>
      <c r="H235" s="7">
        <f t="shared" si="155"/>
        <v>0</v>
      </c>
      <c r="I235" s="13">
        <f>VLOOKUP($B235,AAFTE!$C$4:$F$300,3,0)</f>
        <v>0</v>
      </c>
      <c r="J235" s="7">
        <f t="shared" si="156"/>
        <v>0</v>
      </c>
      <c r="K235" s="7">
        <f>IFERROR(VLOOKUP($B235,'SpEd BEA Rates by Month'!$B$4:$O$380,$K$1,0),"")</f>
        <v>0</v>
      </c>
      <c r="L235" s="7">
        <f t="shared" si="157"/>
        <v>0</v>
      </c>
      <c r="M235" s="13">
        <f>VLOOKUP($B235,AAFTE!$C$4:$F$300,4,0)</f>
        <v>0</v>
      </c>
      <c r="N235" s="7">
        <f t="shared" si="158"/>
        <v>0</v>
      </c>
      <c r="O235" s="7">
        <f>IFERROR(VLOOKUP($B235,'SpEd BEA Rates by Month'!$B$4:$O$380,$O$1,0),"")</f>
        <v>0</v>
      </c>
      <c r="P235" s="7">
        <f t="shared" si="159"/>
        <v>0</v>
      </c>
      <c r="Q235" s="13">
        <f>VLOOKUP($B235,AAFTE!$C$4:$G$300,5,0)</f>
        <v>0</v>
      </c>
      <c r="R235" s="7">
        <f t="shared" si="160"/>
        <v>0</v>
      </c>
    </row>
    <row r="236" spans="1:18" ht="15" thickBot="1" x14ac:dyDescent="0.4">
      <c r="A236" s="1" t="s">
        <v>165</v>
      </c>
      <c r="B236" s="1" t="s">
        <v>172</v>
      </c>
      <c r="C236" s="7">
        <f>IFERROR(VLOOKUP($B236,'SpEd BEA Rates by Month'!$B$4:$C$380,2,0)," ")</f>
        <v>10537.19</v>
      </c>
      <c r="D236" s="7">
        <f t="shared" si="119"/>
        <v>12117.7685</v>
      </c>
      <c r="E236" s="13">
        <f>VLOOKUP($B236,AAFTE!$C$4:$D$300,2,0)</f>
        <v>0.75</v>
      </c>
      <c r="F236" s="7">
        <f t="shared" si="161"/>
        <v>9088.3263750000006</v>
      </c>
      <c r="G236" s="7">
        <f>IFERROR(VLOOKUP($B236,'SpEd BEA Rates by Month'!$B$4:$O$380,$G$1,0),"")</f>
        <v>0</v>
      </c>
      <c r="H236" s="7">
        <f t="shared" si="155"/>
        <v>0</v>
      </c>
      <c r="I236" s="13">
        <f>VLOOKUP($B236,AAFTE!$C$4:$F$300,3,0)</f>
        <v>0</v>
      </c>
      <c r="J236" s="7">
        <f t="shared" si="156"/>
        <v>0</v>
      </c>
      <c r="K236" s="7">
        <f>IFERROR(VLOOKUP($B236,'SpEd BEA Rates by Month'!$B$4:$O$380,$K$1,0),"")</f>
        <v>0</v>
      </c>
      <c r="L236" s="7">
        <f t="shared" si="157"/>
        <v>0</v>
      </c>
      <c r="M236" s="13">
        <f>VLOOKUP($B236,AAFTE!$C$4:$F$300,4,0)</f>
        <v>0</v>
      </c>
      <c r="N236" s="7">
        <f t="shared" si="158"/>
        <v>0</v>
      </c>
      <c r="O236" s="7">
        <f>IFERROR(VLOOKUP($B236,'SpEd BEA Rates by Month'!$B$4:$O$380,$O$1,0),"")</f>
        <v>0</v>
      </c>
      <c r="P236" s="7">
        <f t="shared" si="159"/>
        <v>0</v>
      </c>
      <c r="Q236" s="13">
        <f>VLOOKUP($B236,AAFTE!$C$4:$G$300,5,0)</f>
        <v>0</v>
      </c>
      <c r="R236" s="7">
        <f t="shared" si="160"/>
        <v>0</v>
      </c>
    </row>
    <row r="237" spans="1:18" ht="15" thickBot="1" x14ac:dyDescent="0.4">
      <c r="A237" s="1" t="s">
        <v>165</v>
      </c>
      <c r="B237" s="1" t="s">
        <v>173</v>
      </c>
      <c r="C237" s="7">
        <f>IFERROR(VLOOKUP($B237,'SpEd BEA Rates by Month'!$B$4:$C$380,2,0)," ")</f>
        <v>10201.01</v>
      </c>
      <c r="D237" s="7">
        <f t="shared" si="119"/>
        <v>11731.1615</v>
      </c>
      <c r="E237" s="13">
        <f>VLOOKUP($B237,AAFTE!$C$4:$D$300,2,0)</f>
        <v>0</v>
      </c>
      <c r="F237" s="7">
        <f t="shared" si="161"/>
        <v>0</v>
      </c>
      <c r="G237" s="7">
        <f>IFERROR(VLOOKUP($B237,'SpEd BEA Rates by Month'!$B$4:$O$380,$G$1,0),"")</f>
        <v>0</v>
      </c>
      <c r="H237" s="7">
        <f t="shared" si="155"/>
        <v>0</v>
      </c>
      <c r="I237" s="13">
        <f>VLOOKUP($B237,AAFTE!$C$4:$F$300,3,0)</f>
        <v>0</v>
      </c>
      <c r="J237" s="7">
        <f t="shared" si="156"/>
        <v>0</v>
      </c>
      <c r="K237" s="7">
        <f>IFERROR(VLOOKUP($B237,'SpEd BEA Rates by Month'!$B$4:$O$380,$K$1,0),"")</f>
        <v>0</v>
      </c>
      <c r="L237" s="7">
        <f t="shared" si="157"/>
        <v>0</v>
      </c>
      <c r="M237" s="13">
        <f>VLOOKUP($B237,AAFTE!$C$4:$F$300,4,0)</f>
        <v>0</v>
      </c>
      <c r="N237" s="7">
        <f t="shared" si="158"/>
        <v>0</v>
      </c>
      <c r="O237" s="7">
        <f>IFERROR(VLOOKUP($B237,'SpEd BEA Rates by Month'!$B$4:$O$380,$O$1,0),"")</f>
        <v>0</v>
      </c>
      <c r="P237" s="7">
        <f t="shared" si="159"/>
        <v>0</v>
      </c>
      <c r="Q237" s="13">
        <f>VLOOKUP($B237,AAFTE!$C$4:$G$300,5,0)</f>
        <v>0</v>
      </c>
      <c r="R237" s="7">
        <f t="shared" si="160"/>
        <v>0</v>
      </c>
    </row>
    <row r="238" spans="1:18" ht="15" thickBot="1" x14ac:dyDescent="0.4">
      <c r="A238" s="5" t="s">
        <v>356</v>
      </c>
      <c r="B238" s="5" t="s">
        <v>844</v>
      </c>
      <c r="C238" s="28" t="str">
        <f>IFERROR(VLOOKUP($B238,'SpEd BEA Rates by Month'!$B$4:$C$380,2,0)," ")</f>
        <v xml:space="preserve"> </v>
      </c>
      <c r="D238" s="11">
        <f>F238/E238</f>
        <v>11534.266475806453</v>
      </c>
      <c r="E238" s="25">
        <f>SUM(E230:E237)</f>
        <v>15.5</v>
      </c>
      <c r="F238" s="17">
        <f>SUM(F230:F237)</f>
        <v>178781.13037500001</v>
      </c>
      <c r="G238" s="18" t="str">
        <f>IFERROR(VLOOKUP($B238,'SpEd BEA Rates by Month'!$B$4:$O$380,$G$1,0),"")</f>
        <v/>
      </c>
      <c r="H238" s="10" t="e">
        <f>J238/I238</f>
        <v>#DIV/0!</v>
      </c>
      <c r="I238" s="15">
        <f>SUM(I230:I237)</f>
        <v>0</v>
      </c>
      <c r="J238" s="18">
        <f>SUM(J230:J237)</f>
        <v>0</v>
      </c>
      <c r="K238" s="8" t="str">
        <f>IFERROR(VLOOKUP($B238,'SpEd BEA Rates by Month'!$B$4:$O$380,$K$1,0),"")</f>
        <v/>
      </c>
      <c r="L238" s="9" t="e">
        <f>N238/M238</f>
        <v>#DIV/0!</v>
      </c>
      <c r="M238" s="19">
        <f>SUM(M230:M237)</f>
        <v>0</v>
      </c>
      <c r="N238" s="9">
        <f>SUM(N230:N237)</f>
        <v>0</v>
      </c>
      <c r="O238" s="21" t="str">
        <f>IFERROR(VLOOKUP($B238,'SpEd BEA Rates by Month'!$B$4:$O$380,$O$1,0),"")</f>
        <v/>
      </c>
      <c r="P238" s="21" t="e">
        <f>R238/Q238</f>
        <v>#DIV/0!</v>
      </c>
      <c r="Q238" s="23">
        <f>SUM(Q230:Q237)</f>
        <v>0</v>
      </c>
      <c r="R238" s="21">
        <f>SUM(R230:R237)</f>
        <v>0</v>
      </c>
    </row>
    <row r="239" spans="1:18" ht="15" thickBot="1" x14ac:dyDescent="0.4">
      <c r="A239" s="5"/>
      <c r="B239" s="5" t="s">
        <v>872</v>
      </c>
      <c r="C239" s="28" t="str">
        <f>IFERROR(VLOOKUP($B239,'SpEd BEA Rates by Month'!$B$4:$C$380,2,0)," ")</f>
        <v xml:space="preserve"> </v>
      </c>
      <c r="D239" s="11">
        <f>D238/12</f>
        <v>961.18887298387108</v>
      </c>
      <c r="E239" s="14"/>
      <c r="F239" s="24"/>
      <c r="G239" s="18" t="str">
        <f>IFERROR(VLOOKUP($B239,'SpEd BEA Rates by Month'!$B$4:$O$380,$G$1,0),"")</f>
        <v/>
      </c>
      <c r="H239" s="10" t="e">
        <f>H238/12</f>
        <v>#DIV/0!</v>
      </c>
      <c r="I239" s="15"/>
      <c r="J239" s="18"/>
      <c r="K239" s="8" t="str">
        <f>IFERROR(VLOOKUP($B239,'SpEd BEA Rates by Month'!$B$4:$O$380,$K$1,0),"")</f>
        <v/>
      </c>
      <c r="L239" s="9" t="e">
        <f>L238/12</f>
        <v>#DIV/0!</v>
      </c>
      <c r="M239" s="19"/>
      <c r="N239" s="9"/>
      <c r="O239" s="21" t="str">
        <f>IFERROR(VLOOKUP($B239,'SpEd BEA Rates by Month'!$B$4:$O$380,$O$1,0),"")</f>
        <v/>
      </c>
      <c r="P239" s="21" t="e">
        <f>P238/12</f>
        <v>#DIV/0!</v>
      </c>
      <c r="Q239" s="23"/>
      <c r="R239" s="21"/>
    </row>
    <row r="240" spans="1:18" ht="15" thickBot="1" x14ac:dyDescent="0.4">
      <c r="A240" s="5"/>
      <c r="B240" s="5" t="s">
        <v>853</v>
      </c>
      <c r="C240" s="28" t="str">
        <f>IFERROR(VLOOKUP($B240,'SpEd BEA Rates by Month'!$B$4:$C$380,2,0)," ")</f>
        <v xml:space="preserve"> </v>
      </c>
      <c r="D240" s="11">
        <f>0.05*D239</f>
        <v>48.059443649193554</v>
      </c>
      <c r="E240" s="14"/>
      <c r="F240" s="24"/>
      <c r="G240" s="18" t="str">
        <f>IFERROR(VLOOKUP($B240,'SpEd BEA Rates by Month'!$B$4:$O$380,$G$1,0),"")</f>
        <v/>
      </c>
      <c r="H240" s="10" t="e">
        <f>0.05*H239</f>
        <v>#DIV/0!</v>
      </c>
      <c r="I240" s="15"/>
      <c r="J240" s="18"/>
      <c r="K240" s="8" t="str">
        <f>IFERROR(VLOOKUP($B240,'SpEd BEA Rates by Month'!$B$4:$O$380,$K$1,0),"")</f>
        <v/>
      </c>
      <c r="L240" s="9" t="e">
        <f>0.05*L239</f>
        <v>#DIV/0!</v>
      </c>
      <c r="M240" s="19"/>
      <c r="N240" s="9"/>
      <c r="O240" s="21" t="str">
        <f>IFERROR(VLOOKUP($B240,'SpEd BEA Rates by Month'!$B$4:$O$380,$O$1,0),"")</f>
        <v/>
      </c>
      <c r="P240" s="21" t="e">
        <f>0.05*P239</f>
        <v>#DIV/0!</v>
      </c>
      <c r="Q240" s="23"/>
      <c r="R240" s="21"/>
    </row>
    <row r="241" spans="1:18" ht="15" thickBot="1" x14ac:dyDescent="0.4">
      <c r="A241" s="5"/>
      <c r="B241" s="5" t="s">
        <v>377</v>
      </c>
      <c r="C241" s="28" t="str">
        <f>IFERROR(VLOOKUP($B241,'SpEd BEA Rates by Month'!$B$4:$C$380,2,0)," ")</f>
        <v xml:space="preserve"> </v>
      </c>
      <c r="D241" s="11">
        <f>D239-D240</f>
        <v>913.12942933467752</v>
      </c>
      <c r="E241" s="14"/>
      <c r="F241" s="11"/>
      <c r="G241" s="18" t="str">
        <f>IFERROR(VLOOKUP($B241,'SpEd BEA Rates by Month'!$B$4:$O$380,$G$1,0),"")</f>
        <v/>
      </c>
      <c r="H241" s="10" t="e">
        <f>H239-H240</f>
        <v>#DIV/0!</v>
      </c>
      <c r="I241" s="15"/>
      <c r="J241" s="18"/>
      <c r="K241" s="8" t="str">
        <f>IFERROR(VLOOKUP($B241,'SpEd BEA Rates by Month'!$B$4:$O$380,$K$1,0),"")</f>
        <v/>
      </c>
      <c r="L241" s="9" t="e">
        <f>L239-L240</f>
        <v>#DIV/0!</v>
      </c>
      <c r="M241" s="19"/>
      <c r="N241" s="9"/>
      <c r="O241" s="21" t="str">
        <f>IFERROR(VLOOKUP($B241,'SpEd BEA Rates by Month'!$B$4:$O$380,$O$1,0),"")</f>
        <v/>
      </c>
      <c r="P241" s="21" t="e">
        <f>P239-P240</f>
        <v>#DIV/0!</v>
      </c>
      <c r="Q241" s="23"/>
      <c r="R241" s="21"/>
    </row>
    <row r="242" spans="1:18" ht="15" thickBot="1" x14ac:dyDescent="0.4">
      <c r="A242" s="1" t="s">
        <v>174</v>
      </c>
      <c r="B242" s="1" t="s">
        <v>175</v>
      </c>
      <c r="C242" s="7">
        <f>IFERROR(VLOOKUP($B242,'SpEd BEA Rates by Month'!$B$4:$C$380,2,0)," ")</f>
        <v>10702.57</v>
      </c>
      <c r="D242" s="7">
        <f t="shared" si="119"/>
        <v>12307.955499999998</v>
      </c>
      <c r="E242" s="13">
        <f>VLOOKUP($B242,AAFTE!$C$4:$D$300,2,0)</f>
        <v>1.25</v>
      </c>
      <c r="F242" s="7">
        <f>D242*E242</f>
        <v>15384.944374999997</v>
      </c>
      <c r="G242" s="7">
        <f>IFERROR(VLOOKUP($B242,'SpEd BEA Rates by Month'!$B$4:$O$380,$G$1,0),"")</f>
        <v>0</v>
      </c>
      <c r="H242" s="7">
        <f t="shared" ref="H242:H248" si="162">G242*1.15</f>
        <v>0</v>
      </c>
      <c r="I242" s="13">
        <f>VLOOKUP($B242,AAFTE!$C$4:$F$300,3,0)</f>
        <v>0</v>
      </c>
      <c r="J242" s="7">
        <f t="shared" ref="J242:J248" si="163">H242*I242</f>
        <v>0</v>
      </c>
      <c r="K242" s="7">
        <f>IFERROR(VLOOKUP($B242,'SpEd BEA Rates by Month'!$B$4:$O$380,$K$1,0),"")</f>
        <v>0</v>
      </c>
      <c r="L242" s="7">
        <f t="shared" ref="L242:L248" si="164">K242*1.15</f>
        <v>0</v>
      </c>
      <c r="M242" s="13">
        <f>VLOOKUP($B242,AAFTE!$C$4:$F$300,4,0)</f>
        <v>0</v>
      </c>
      <c r="N242" s="7">
        <f t="shared" ref="N242:N248" si="165">L242*M242</f>
        <v>0</v>
      </c>
      <c r="O242" s="7">
        <f>IFERROR(VLOOKUP($B242,'SpEd BEA Rates by Month'!$B$4:$O$380,$O$1,0),"")</f>
        <v>0</v>
      </c>
      <c r="P242" s="7">
        <f t="shared" ref="P242:P248" si="166">O242*1.15</f>
        <v>0</v>
      </c>
      <c r="Q242" s="13">
        <f>VLOOKUP($B242,AAFTE!$C$4:$G$300,5,0)</f>
        <v>0</v>
      </c>
      <c r="R242" s="7">
        <f t="shared" ref="R242:R248" si="167">P242*Q242</f>
        <v>0</v>
      </c>
    </row>
    <row r="243" spans="1:18" ht="15" thickBot="1" x14ac:dyDescent="0.4">
      <c r="A243" s="1" t="s">
        <v>174</v>
      </c>
      <c r="B243" s="1" t="s">
        <v>176</v>
      </c>
      <c r="C243" s="7">
        <f>IFERROR(VLOOKUP($B243,'SpEd BEA Rates by Month'!$B$4:$C$380,2,0)," ")</f>
        <v>10515.02</v>
      </c>
      <c r="D243" s="7">
        <f t="shared" si="119"/>
        <v>12092.272999999999</v>
      </c>
      <c r="E243" s="13">
        <f>VLOOKUP($B243,AAFTE!$C$4:$D$300,2,0)</f>
        <v>4.375</v>
      </c>
      <c r="F243" s="7">
        <f t="shared" ref="F243:F248" si="168">D243*E243</f>
        <v>52903.694374999999</v>
      </c>
      <c r="G243" s="7">
        <f>IFERROR(VLOOKUP($B243,'SpEd BEA Rates by Month'!$B$4:$O$380,$G$1,0),"")</f>
        <v>0</v>
      </c>
      <c r="H243" s="7">
        <f t="shared" si="162"/>
        <v>0</v>
      </c>
      <c r="I243" s="13">
        <f>VLOOKUP($B243,AAFTE!$C$4:$F$300,3,0)</f>
        <v>0</v>
      </c>
      <c r="J243" s="7">
        <f t="shared" si="163"/>
        <v>0</v>
      </c>
      <c r="K243" s="7">
        <f>IFERROR(VLOOKUP($B243,'SpEd BEA Rates by Month'!$B$4:$O$380,$K$1,0),"")</f>
        <v>0</v>
      </c>
      <c r="L243" s="7">
        <f t="shared" si="164"/>
        <v>0</v>
      </c>
      <c r="M243" s="13">
        <f>VLOOKUP($B243,AAFTE!$C$4:$F$300,4,0)</f>
        <v>0</v>
      </c>
      <c r="N243" s="7">
        <f t="shared" si="165"/>
        <v>0</v>
      </c>
      <c r="O243" s="7">
        <f>IFERROR(VLOOKUP($B243,'SpEd BEA Rates by Month'!$B$4:$O$380,$O$1,0),"")</f>
        <v>0</v>
      </c>
      <c r="P243" s="7">
        <f t="shared" si="166"/>
        <v>0</v>
      </c>
      <c r="Q243" s="13">
        <f>VLOOKUP($B243,AAFTE!$C$4:$G$300,5,0)</f>
        <v>0</v>
      </c>
      <c r="R243" s="7">
        <f t="shared" si="167"/>
        <v>0</v>
      </c>
    </row>
    <row r="244" spans="1:18" ht="15" thickBot="1" x14ac:dyDescent="0.4">
      <c r="A244" s="1" t="s">
        <v>174</v>
      </c>
      <c r="B244" s="1" t="s">
        <v>177</v>
      </c>
      <c r="C244" s="7">
        <f>IFERROR(VLOOKUP($B244,'SpEd BEA Rates by Month'!$B$4:$C$380,2,0)," ")</f>
        <v>9558.11</v>
      </c>
      <c r="D244" s="7">
        <f t="shared" si="119"/>
        <v>10991.826499999999</v>
      </c>
      <c r="E244" s="13">
        <f>VLOOKUP($B244,AAFTE!$C$4:$D$300,2,0)</f>
        <v>0.75</v>
      </c>
      <c r="F244" s="7">
        <f t="shared" si="168"/>
        <v>8243.8698750000003</v>
      </c>
      <c r="G244" s="7">
        <f>IFERROR(VLOOKUP($B244,'SpEd BEA Rates by Month'!$B$4:$O$380,$G$1,0),"")</f>
        <v>0</v>
      </c>
      <c r="H244" s="7">
        <f t="shared" si="162"/>
        <v>0</v>
      </c>
      <c r="I244" s="13">
        <f>VLOOKUP($B244,AAFTE!$C$4:$F$300,3,0)</f>
        <v>0</v>
      </c>
      <c r="J244" s="7">
        <f t="shared" si="163"/>
        <v>0</v>
      </c>
      <c r="K244" s="7">
        <f>IFERROR(VLOOKUP($B244,'SpEd BEA Rates by Month'!$B$4:$O$380,$K$1,0),"")</f>
        <v>0</v>
      </c>
      <c r="L244" s="7">
        <f t="shared" si="164"/>
        <v>0</v>
      </c>
      <c r="M244" s="13">
        <f>VLOOKUP($B244,AAFTE!$C$4:$F$300,4,0)</f>
        <v>0</v>
      </c>
      <c r="N244" s="7">
        <f t="shared" si="165"/>
        <v>0</v>
      </c>
      <c r="O244" s="7">
        <f>IFERROR(VLOOKUP($B244,'SpEd BEA Rates by Month'!$B$4:$O$380,$O$1,0),"")</f>
        <v>0</v>
      </c>
      <c r="P244" s="7">
        <f t="shared" si="166"/>
        <v>0</v>
      </c>
      <c r="Q244" s="13">
        <f>VLOOKUP($B244,AAFTE!$C$4:$G$300,5,0)</f>
        <v>0</v>
      </c>
      <c r="R244" s="7">
        <f t="shared" si="167"/>
        <v>0</v>
      </c>
    </row>
    <row r="245" spans="1:18" ht="15" thickBot="1" x14ac:dyDescent="0.4">
      <c r="A245" s="1" t="s">
        <v>174</v>
      </c>
      <c r="B245" s="1" t="s">
        <v>178</v>
      </c>
      <c r="C245" s="7">
        <f>IFERROR(VLOOKUP($B245,'SpEd BEA Rates by Month'!$B$4:$C$380,2,0)," ")</f>
        <v>10891.19</v>
      </c>
      <c r="D245" s="7">
        <f t="shared" si="119"/>
        <v>12524.8685</v>
      </c>
      <c r="E245" s="13">
        <f>VLOOKUP($B245,AAFTE!$C$4:$D$300,2,0)</f>
        <v>26.875</v>
      </c>
      <c r="F245" s="7">
        <f t="shared" si="168"/>
        <v>336605.8409375</v>
      </c>
      <c r="G245" s="7">
        <f>IFERROR(VLOOKUP($B245,'SpEd BEA Rates by Month'!$B$4:$O$380,$G$1,0),"")</f>
        <v>0</v>
      </c>
      <c r="H245" s="7">
        <f t="shared" si="162"/>
        <v>0</v>
      </c>
      <c r="I245" s="13">
        <f>VLOOKUP($B245,AAFTE!$C$4:$F$300,3,0)</f>
        <v>0</v>
      </c>
      <c r="J245" s="7">
        <f t="shared" si="163"/>
        <v>0</v>
      </c>
      <c r="K245" s="7">
        <f>IFERROR(VLOOKUP($B245,'SpEd BEA Rates by Month'!$B$4:$O$380,$K$1,0),"")</f>
        <v>0</v>
      </c>
      <c r="L245" s="7">
        <f t="shared" si="164"/>
        <v>0</v>
      </c>
      <c r="M245" s="13">
        <f>VLOOKUP($B245,AAFTE!$C$4:$F$300,4,0)</f>
        <v>0</v>
      </c>
      <c r="N245" s="7">
        <f t="shared" si="165"/>
        <v>0</v>
      </c>
      <c r="O245" s="7">
        <f>IFERROR(VLOOKUP($B245,'SpEd BEA Rates by Month'!$B$4:$O$380,$O$1,0),"")</f>
        <v>0</v>
      </c>
      <c r="P245" s="7">
        <f t="shared" si="166"/>
        <v>0</v>
      </c>
      <c r="Q245" s="13">
        <f>VLOOKUP($B245,AAFTE!$C$4:$G$300,5,0)</f>
        <v>0</v>
      </c>
      <c r="R245" s="7">
        <f t="shared" si="167"/>
        <v>0</v>
      </c>
    </row>
    <row r="246" spans="1:18" ht="15" thickBot="1" x14ac:dyDescent="0.4">
      <c r="A246" s="1" t="s">
        <v>174</v>
      </c>
      <c r="B246" s="1" t="s">
        <v>179</v>
      </c>
      <c r="C246" s="7">
        <f>IFERROR(VLOOKUP($B246,'SpEd BEA Rates by Month'!$B$4:$C$380,2,0)," ")</f>
        <v>10778.82</v>
      </c>
      <c r="D246" s="7">
        <f t="shared" si="119"/>
        <v>12395.642999999998</v>
      </c>
      <c r="E246" s="13">
        <f>VLOOKUP($B246,AAFTE!$C$4:$D$300,2,0)</f>
        <v>8.875</v>
      </c>
      <c r="F246" s="7">
        <f t="shared" si="168"/>
        <v>110011.33162499998</v>
      </c>
      <c r="G246" s="7">
        <f>IFERROR(VLOOKUP($B246,'SpEd BEA Rates by Month'!$B$4:$O$380,$G$1,0),"")</f>
        <v>0</v>
      </c>
      <c r="H246" s="7">
        <f t="shared" si="162"/>
        <v>0</v>
      </c>
      <c r="I246" s="13">
        <f>VLOOKUP($B246,AAFTE!$C$4:$F$300,3,0)</f>
        <v>0</v>
      </c>
      <c r="J246" s="7">
        <f t="shared" si="163"/>
        <v>0</v>
      </c>
      <c r="K246" s="7">
        <f>IFERROR(VLOOKUP($B246,'SpEd BEA Rates by Month'!$B$4:$O$380,$K$1,0),"")</f>
        <v>0</v>
      </c>
      <c r="L246" s="7">
        <f t="shared" si="164"/>
        <v>0</v>
      </c>
      <c r="M246" s="13">
        <f>VLOOKUP($B246,AAFTE!$C$4:$F$300,4,0)</f>
        <v>0</v>
      </c>
      <c r="N246" s="7">
        <f t="shared" si="165"/>
        <v>0</v>
      </c>
      <c r="O246" s="7">
        <f>IFERROR(VLOOKUP($B246,'SpEd BEA Rates by Month'!$B$4:$O$380,$O$1,0),"")</f>
        <v>0</v>
      </c>
      <c r="P246" s="7">
        <f t="shared" si="166"/>
        <v>0</v>
      </c>
      <c r="Q246" s="13">
        <f>VLOOKUP($B246,AAFTE!$C$4:$G$300,5,0)</f>
        <v>0</v>
      </c>
      <c r="R246" s="7">
        <f t="shared" si="167"/>
        <v>0</v>
      </c>
    </row>
    <row r="247" spans="1:18" ht="15" thickBot="1" x14ac:dyDescent="0.4">
      <c r="A247" s="1" t="s">
        <v>174</v>
      </c>
      <c r="B247" s="1" t="s">
        <v>180</v>
      </c>
      <c r="C247" s="7">
        <f>IFERROR(VLOOKUP($B247,'SpEd BEA Rates by Month'!$B$4:$C$380,2,0)," ")</f>
        <v>9953.4500000000007</v>
      </c>
      <c r="D247" s="7">
        <f t="shared" si="119"/>
        <v>11446.467500000001</v>
      </c>
      <c r="E247" s="13">
        <f>VLOOKUP($B247,AAFTE!$C$4:$D$300,2,0)</f>
        <v>59.875</v>
      </c>
      <c r="F247" s="7">
        <f t="shared" si="168"/>
        <v>685357.24156250001</v>
      </c>
      <c r="G247" s="7">
        <f>IFERROR(VLOOKUP($B247,'SpEd BEA Rates by Month'!$B$4:$O$380,$G$1,0),"")</f>
        <v>0</v>
      </c>
      <c r="H247" s="7">
        <f t="shared" si="162"/>
        <v>0</v>
      </c>
      <c r="I247" s="13">
        <f>VLOOKUP($B247,AAFTE!$C$4:$F$300,3,0)</f>
        <v>0</v>
      </c>
      <c r="J247" s="7">
        <f t="shared" si="163"/>
        <v>0</v>
      </c>
      <c r="K247" s="7">
        <f>IFERROR(VLOOKUP($B247,'SpEd BEA Rates by Month'!$B$4:$O$380,$K$1,0),"")</f>
        <v>0</v>
      </c>
      <c r="L247" s="7">
        <f t="shared" si="164"/>
        <v>0</v>
      </c>
      <c r="M247" s="13">
        <f>VLOOKUP($B247,AAFTE!$C$4:$F$300,4,0)</f>
        <v>0</v>
      </c>
      <c r="N247" s="7">
        <f t="shared" si="165"/>
        <v>0</v>
      </c>
      <c r="O247" s="7">
        <f>IFERROR(VLOOKUP($B247,'SpEd BEA Rates by Month'!$B$4:$O$380,$O$1,0),"")</f>
        <v>0</v>
      </c>
      <c r="P247" s="7">
        <f t="shared" si="166"/>
        <v>0</v>
      </c>
      <c r="Q247" s="13">
        <f>VLOOKUP($B247,AAFTE!$C$4:$G$300,5,0)</f>
        <v>0</v>
      </c>
      <c r="R247" s="7">
        <f t="shared" si="167"/>
        <v>0</v>
      </c>
    </row>
    <row r="248" spans="1:18" ht="15" thickBot="1" x14ac:dyDescent="0.4">
      <c r="A248" s="1" t="s">
        <v>174</v>
      </c>
      <c r="B248" s="1" t="s">
        <v>181</v>
      </c>
      <c r="C248" s="7">
        <f>IFERROR(VLOOKUP($B248,'SpEd BEA Rates by Month'!$B$4:$C$380,2,0)," ")</f>
        <v>10463.44</v>
      </c>
      <c r="D248" s="7">
        <f t="shared" si="119"/>
        <v>12032.956</v>
      </c>
      <c r="E248" s="13">
        <f>VLOOKUP($B248,AAFTE!$C$4:$D$300,2,0)</f>
        <v>0.375</v>
      </c>
      <c r="F248" s="7">
        <f t="shared" si="168"/>
        <v>4512.3585000000003</v>
      </c>
      <c r="G248" s="7">
        <f>IFERROR(VLOOKUP($B248,'SpEd BEA Rates by Month'!$B$4:$O$380,$G$1,0),"")</f>
        <v>0</v>
      </c>
      <c r="H248" s="7">
        <f t="shared" si="162"/>
        <v>0</v>
      </c>
      <c r="I248" s="13">
        <f>VLOOKUP($B248,AAFTE!$C$4:$F$300,3,0)</f>
        <v>0</v>
      </c>
      <c r="J248" s="7">
        <f t="shared" si="163"/>
        <v>0</v>
      </c>
      <c r="K248" s="7">
        <f>IFERROR(VLOOKUP($B248,'SpEd BEA Rates by Month'!$B$4:$O$380,$K$1,0),"")</f>
        <v>0</v>
      </c>
      <c r="L248" s="7">
        <f t="shared" si="164"/>
        <v>0</v>
      </c>
      <c r="M248" s="13">
        <f>VLOOKUP($B248,AAFTE!$C$4:$F$300,4,0)</f>
        <v>0</v>
      </c>
      <c r="N248" s="7">
        <f t="shared" si="165"/>
        <v>0</v>
      </c>
      <c r="O248" s="7">
        <f>IFERROR(VLOOKUP($B248,'SpEd BEA Rates by Month'!$B$4:$O$380,$O$1,0),"")</f>
        <v>0</v>
      </c>
      <c r="P248" s="7">
        <f t="shared" si="166"/>
        <v>0</v>
      </c>
      <c r="Q248" s="13">
        <f>VLOOKUP($B248,AAFTE!$C$4:$G$300,5,0)</f>
        <v>0</v>
      </c>
      <c r="R248" s="7">
        <f t="shared" si="167"/>
        <v>0</v>
      </c>
    </row>
    <row r="249" spans="1:18" ht="15" thickBot="1" x14ac:dyDescent="0.4">
      <c r="A249" s="5" t="s">
        <v>357</v>
      </c>
      <c r="B249" s="5" t="s">
        <v>844</v>
      </c>
      <c r="C249" s="28" t="str">
        <f>IFERROR(VLOOKUP($B249,'SpEd BEA Rates by Month'!$B$4:$C$380,2,0)," ")</f>
        <v xml:space="preserve"> </v>
      </c>
      <c r="D249" s="11">
        <f>F249/E249</f>
        <v>11848.784188034188</v>
      </c>
      <c r="E249" s="25">
        <f>SUM(E242:E248)</f>
        <v>102.375</v>
      </c>
      <c r="F249" s="17">
        <f>SUM(F242:F248)</f>
        <v>1213019.28125</v>
      </c>
      <c r="G249" s="18" t="str">
        <f>IFERROR(VLOOKUP($B249,'SpEd BEA Rates by Month'!$B$4:$O$380,$G$1,0),"")</f>
        <v/>
      </c>
      <c r="H249" s="10" t="e">
        <f>J249/I249</f>
        <v>#DIV/0!</v>
      </c>
      <c r="I249" s="15">
        <f>SUM(I242:I248)</f>
        <v>0</v>
      </c>
      <c r="J249" s="18">
        <f>SUM(J242:J248)</f>
        <v>0</v>
      </c>
      <c r="K249" s="8" t="str">
        <f>IFERROR(VLOOKUP($B249,'SpEd BEA Rates by Month'!$B$4:$O$380,$K$1,0),"")</f>
        <v/>
      </c>
      <c r="L249" s="9" t="e">
        <f>N249/M249</f>
        <v>#DIV/0!</v>
      </c>
      <c r="M249" s="19">
        <f>SUM(M242:M248)</f>
        <v>0</v>
      </c>
      <c r="N249" s="9">
        <f>SUM(N242:N248)</f>
        <v>0</v>
      </c>
      <c r="O249" s="21" t="str">
        <f>IFERROR(VLOOKUP($B249,'SpEd BEA Rates by Month'!$B$4:$O$380,$O$1,0),"")</f>
        <v/>
      </c>
      <c r="P249" s="21" t="e">
        <f>R249/Q249</f>
        <v>#DIV/0!</v>
      </c>
      <c r="Q249" s="23">
        <f>SUM(Q242:Q248)</f>
        <v>0</v>
      </c>
      <c r="R249" s="21">
        <f>SUM(R242:R248)</f>
        <v>0</v>
      </c>
    </row>
    <row r="250" spans="1:18" ht="15" thickBot="1" x14ac:dyDescent="0.4">
      <c r="A250" s="5"/>
      <c r="B250" s="5" t="s">
        <v>872</v>
      </c>
      <c r="C250" s="28" t="str">
        <f>IFERROR(VLOOKUP($B250,'SpEd BEA Rates by Month'!$B$4:$C$380,2,0)," ")</f>
        <v xml:space="preserve"> </v>
      </c>
      <c r="D250" s="11">
        <f>D249/12</f>
        <v>987.39868233618233</v>
      </c>
      <c r="E250" s="14"/>
      <c r="F250" s="24"/>
      <c r="G250" s="18" t="str">
        <f>IFERROR(VLOOKUP($B250,'SpEd BEA Rates by Month'!$B$4:$O$380,$G$1,0),"")</f>
        <v/>
      </c>
      <c r="H250" s="10" t="e">
        <f>H249/12</f>
        <v>#DIV/0!</v>
      </c>
      <c r="I250" s="15"/>
      <c r="J250" s="18"/>
      <c r="K250" s="8" t="str">
        <f>IFERROR(VLOOKUP($B250,'SpEd BEA Rates by Month'!$B$4:$O$380,$K$1,0),"")</f>
        <v/>
      </c>
      <c r="L250" s="9" t="e">
        <f>L249/12</f>
        <v>#DIV/0!</v>
      </c>
      <c r="M250" s="19"/>
      <c r="N250" s="9"/>
      <c r="O250" s="21" t="str">
        <f>IFERROR(VLOOKUP($B250,'SpEd BEA Rates by Month'!$B$4:$O$380,$O$1,0),"")</f>
        <v/>
      </c>
      <c r="P250" s="21" t="e">
        <f>P249/12</f>
        <v>#DIV/0!</v>
      </c>
      <c r="Q250" s="23"/>
      <c r="R250" s="21"/>
    </row>
    <row r="251" spans="1:18" ht="15" thickBot="1" x14ac:dyDescent="0.4">
      <c r="A251" s="5"/>
      <c r="B251" s="5" t="s">
        <v>853</v>
      </c>
      <c r="C251" s="28" t="str">
        <f>IFERROR(VLOOKUP($B251,'SpEd BEA Rates by Month'!$B$4:$C$380,2,0)," ")</f>
        <v xml:space="preserve"> </v>
      </c>
      <c r="D251" s="11">
        <f>0.05*D250</f>
        <v>49.369934116809119</v>
      </c>
      <c r="E251" s="14"/>
      <c r="F251" s="24"/>
      <c r="G251" s="18" t="str">
        <f>IFERROR(VLOOKUP($B251,'SpEd BEA Rates by Month'!$B$4:$O$380,$G$1,0),"")</f>
        <v/>
      </c>
      <c r="H251" s="10" t="e">
        <f>0.05*H250</f>
        <v>#DIV/0!</v>
      </c>
      <c r="I251" s="15"/>
      <c r="J251" s="18"/>
      <c r="K251" s="8" t="str">
        <f>IFERROR(VLOOKUP($B251,'SpEd BEA Rates by Month'!$B$4:$O$380,$K$1,0),"")</f>
        <v/>
      </c>
      <c r="L251" s="9" t="e">
        <f>0.05*L250</f>
        <v>#DIV/0!</v>
      </c>
      <c r="M251" s="19"/>
      <c r="N251" s="9"/>
      <c r="O251" s="21" t="str">
        <f>IFERROR(VLOOKUP($B251,'SpEd BEA Rates by Month'!$B$4:$O$380,$O$1,0),"")</f>
        <v/>
      </c>
      <c r="P251" s="21" t="e">
        <f>0.05*P250</f>
        <v>#DIV/0!</v>
      </c>
      <c r="Q251" s="23"/>
      <c r="R251" s="21"/>
    </row>
    <row r="252" spans="1:18" ht="15" thickBot="1" x14ac:dyDescent="0.4">
      <c r="A252" s="5"/>
      <c r="B252" s="5" t="s">
        <v>377</v>
      </c>
      <c r="C252" s="28" t="str">
        <f>IFERROR(VLOOKUP($B252,'SpEd BEA Rates by Month'!$B$4:$C$380,2,0)," ")</f>
        <v xml:space="preserve"> </v>
      </c>
      <c r="D252" s="11">
        <f>D250-D251</f>
        <v>938.02874821937326</v>
      </c>
      <c r="E252" s="14"/>
      <c r="F252" s="11"/>
      <c r="G252" s="18" t="str">
        <f>IFERROR(VLOOKUP($B252,'SpEd BEA Rates by Month'!$B$4:$O$380,$G$1,0),"")</f>
        <v/>
      </c>
      <c r="H252" s="10" t="e">
        <f>H250-H251</f>
        <v>#DIV/0!</v>
      </c>
      <c r="I252" s="15"/>
      <c r="J252" s="18"/>
      <c r="K252" s="8" t="str">
        <f>IFERROR(VLOOKUP($B252,'SpEd BEA Rates by Month'!$B$4:$O$380,$K$1,0),"")</f>
        <v/>
      </c>
      <c r="L252" s="9" t="e">
        <f>L250-L251</f>
        <v>#DIV/0!</v>
      </c>
      <c r="M252" s="19"/>
      <c r="N252" s="9"/>
      <c r="O252" s="21" t="str">
        <f>IFERROR(VLOOKUP($B252,'SpEd BEA Rates by Month'!$B$4:$O$380,$O$1,0),"")</f>
        <v/>
      </c>
      <c r="P252" s="21" t="e">
        <f>P250-P251</f>
        <v>#DIV/0!</v>
      </c>
      <c r="Q252" s="23"/>
      <c r="R252" s="21"/>
    </row>
    <row r="253" spans="1:18" ht="15" thickBot="1" x14ac:dyDescent="0.4">
      <c r="A253" s="1" t="s">
        <v>182</v>
      </c>
      <c r="B253" s="1" t="s">
        <v>183</v>
      </c>
      <c r="C253" s="7">
        <f>IFERROR(VLOOKUP($B253,'SpEd BEA Rates by Month'!$B$4:$C$380,2,0)," ")</f>
        <v>10065.56</v>
      </c>
      <c r="D253" s="7">
        <f t="shared" ref="D253:D330" si="169">C253*1.15</f>
        <v>11575.393999999998</v>
      </c>
      <c r="E253" s="13">
        <f>VLOOKUP($B253,AAFTE!$C$4:$D$300,2,0)</f>
        <v>9.5</v>
      </c>
      <c r="F253" s="7">
        <f>D253*E253</f>
        <v>109966.24299999999</v>
      </c>
      <c r="G253" s="7">
        <f>IFERROR(VLOOKUP($B253,'SpEd BEA Rates by Month'!$B$4:$O$380,$G$1,0),"")</f>
        <v>0</v>
      </c>
      <c r="H253" s="7">
        <f t="shared" ref="H253:H260" si="170">G253*1.15</f>
        <v>0</v>
      </c>
      <c r="I253" s="13">
        <f>VLOOKUP($B253,AAFTE!$C$4:$F$300,3,0)</f>
        <v>0</v>
      </c>
      <c r="J253" s="7">
        <f t="shared" ref="J253:J260" si="171">H253*I253</f>
        <v>0</v>
      </c>
      <c r="K253" s="7">
        <f>IFERROR(VLOOKUP($B253,'SpEd BEA Rates by Month'!$B$4:$O$380,$K$1,0),"")</f>
        <v>0</v>
      </c>
      <c r="L253" s="7">
        <f t="shared" ref="L253:L260" si="172">K253*1.15</f>
        <v>0</v>
      </c>
      <c r="M253" s="13">
        <f>VLOOKUP($B253,AAFTE!$C$4:$F$300,4,0)</f>
        <v>0</v>
      </c>
      <c r="N253" s="7">
        <f t="shared" ref="N253:N260" si="173">L253*M253</f>
        <v>0</v>
      </c>
      <c r="O253" s="7">
        <f>IFERROR(VLOOKUP($B253,'SpEd BEA Rates by Month'!$B$4:$O$380,$O$1,0),"")</f>
        <v>0</v>
      </c>
      <c r="P253" s="7">
        <f t="shared" ref="P253:P260" si="174">O253*1.15</f>
        <v>0</v>
      </c>
      <c r="Q253" s="13">
        <f>VLOOKUP($B253,AAFTE!$C$4:$G$300,5,0)</f>
        <v>0</v>
      </c>
      <c r="R253" s="7">
        <f t="shared" ref="R253:R260" si="175">P253*Q253</f>
        <v>0</v>
      </c>
    </row>
    <row r="254" spans="1:18" ht="15" thickBot="1" x14ac:dyDescent="0.4">
      <c r="A254" s="1" t="s">
        <v>182</v>
      </c>
      <c r="B254" s="1" t="s">
        <v>184</v>
      </c>
      <c r="C254" s="7">
        <f>IFERROR(VLOOKUP($B254,'SpEd BEA Rates by Month'!$B$4:$C$380,2,0)," ")</f>
        <v>10001.89</v>
      </c>
      <c r="D254" s="7">
        <f t="shared" si="169"/>
        <v>11502.173499999999</v>
      </c>
      <c r="E254" s="13">
        <f>VLOOKUP($B254,AAFTE!$C$4:$D$300,2,0)</f>
        <v>8.375</v>
      </c>
      <c r="F254" s="7">
        <f t="shared" ref="F254:F260" si="176">D254*E254</f>
        <v>96330.70306249999</v>
      </c>
      <c r="G254" s="7">
        <f>IFERROR(VLOOKUP($B254,'SpEd BEA Rates by Month'!$B$4:$O$380,$G$1,0),"")</f>
        <v>0</v>
      </c>
      <c r="H254" s="7">
        <f t="shared" si="170"/>
        <v>0</v>
      </c>
      <c r="I254" s="13">
        <f>VLOOKUP($B254,AAFTE!$C$4:$F$300,3,0)</f>
        <v>0</v>
      </c>
      <c r="J254" s="7">
        <f t="shared" si="171"/>
        <v>0</v>
      </c>
      <c r="K254" s="7">
        <f>IFERROR(VLOOKUP($B254,'SpEd BEA Rates by Month'!$B$4:$O$380,$K$1,0),"")</f>
        <v>0</v>
      </c>
      <c r="L254" s="7">
        <f t="shared" si="172"/>
        <v>0</v>
      </c>
      <c r="M254" s="13">
        <f>VLOOKUP($B254,AAFTE!$C$4:$F$300,4,0)</f>
        <v>0</v>
      </c>
      <c r="N254" s="7">
        <f t="shared" si="173"/>
        <v>0</v>
      </c>
      <c r="O254" s="7">
        <f>IFERROR(VLOOKUP($B254,'SpEd BEA Rates by Month'!$B$4:$O$380,$O$1,0),"")</f>
        <v>0</v>
      </c>
      <c r="P254" s="7">
        <f t="shared" si="174"/>
        <v>0</v>
      </c>
      <c r="Q254" s="13">
        <f>VLOOKUP($B254,AAFTE!$C$4:$G$300,5,0)</f>
        <v>0</v>
      </c>
      <c r="R254" s="7">
        <f t="shared" si="175"/>
        <v>0</v>
      </c>
    </row>
    <row r="255" spans="1:18" ht="15" thickBot="1" x14ac:dyDescent="0.4">
      <c r="A255" s="1" t="s">
        <v>182</v>
      </c>
      <c r="B255" s="1" t="s">
        <v>185</v>
      </c>
      <c r="C255" s="7">
        <f>IFERROR(VLOOKUP($B255,'SpEd BEA Rates by Month'!$B$4:$C$380,2,0)," ")</f>
        <v>10277.299999999999</v>
      </c>
      <c r="D255" s="7">
        <f t="shared" si="169"/>
        <v>11818.894999999999</v>
      </c>
      <c r="E255" s="13">
        <f>VLOOKUP($B255,AAFTE!$C$4:$D$300,2,0)</f>
        <v>6.375</v>
      </c>
      <c r="F255" s="7">
        <f t="shared" si="176"/>
        <v>75345.455624999988</v>
      </c>
      <c r="G255" s="7">
        <f>IFERROR(VLOOKUP($B255,'SpEd BEA Rates by Month'!$B$4:$O$380,$G$1,0),"")</f>
        <v>0</v>
      </c>
      <c r="H255" s="7">
        <f t="shared" si="170"/>
        <v>0</v>
      </c>
      <c r="I255" s="13">
        <f>VLOOKUP($B255,AAFTE!$C$4:$F$300,3,0)</f>
        <v>0</v>
      </c>
      <c r="J255" s="7">
        <f t="shared" si="171"/>
        <v>0</v>
      </c>
      <c r="K255" s="7">
        <f>IFERROR(VLOOKUP($B255,'SpEd BEA Rates by Month'!$B$4:$O$380,$K$1,0),"")</f>
        <v>0</v>
      </c>
      <c r="L255" s="7">
        <f t="shared" si="172"/>
        <v>0</v>
      </c>
      <c r="M255" s="13">
        <f>VLOOKUP($B255,AAFTE!$C$4:$F$300,4,0)</f>
        <v>0</v>
      </c>
      <c r="N255" s="7">
        <f t="shared" si="173"/>
        <v>0</v>
      </c>
      <c r="O255" s="7">
        <f>IFERROR(VLOOKUP($B255,'SpEd BEA Rates by Month'!$B$4:$O$380,$O$1,0),"")</f>
        <v>0</v>
      </c>
      <c r="P255" s="7">
        <f t="shared" si="174"/>
        <v>0</v>
      </c>
      <c r="Q255" s="13">
        <f>VLOOKUP($B255,AAFTE!$C$4:$G$300,5,0)</f>
        <v>0</v>
      </c>
      <c r="R255" s="7">
        <f t="shared" si="175"/>
        <v>0</v>
      </c>
    </row>
    <row r="256" spans="1:18" ht="15" thickBot="1" x14ac:dyDescent="0.4">
      <c r="A256" s="1" t="s">
        <v>182</v>
      </c>
      <c r="B256" s="1" t="s">
        <v>186</v>
      </c>
      <c r="C256" s="7">
        <f>IFERROR(VLOOKUP($B256,'SpEd BEA Rates by Month'!$B$4:$C$380,2,0)," ")</f>
        <v>10005.14</v>
      </c>
      <c r="D256" s="7">
        <f t="shared" si="169"/>
        <v>11505.910999999998</v>
      </c>
      <c r="E256" s="13">
        <f>VLOOKUP($B256,AAFTE!$C$4:$D$300,2,0)</f>
        <v>14.625</v>
      </c>
      <c r="F256" s="7">
        <f t="shared" si="176"/>
        <v>168273.94837499998</v>
      </c>
      <c r="G256" s="7">
        <f>IFERROR(VLOOKUP($B256,'SpEd BEA Rates by Month'!$B$4:$O$380,$G$1,0),"")</f>
        <v>0</v>
      </c>
      <c r="H256" s="7">
        <f t="shared" si="170"/>
        <v>0</v>
      </c>
      <c r="I256" s="13">
        <f>VLOOKUP($B256,AAFTE!$C$4:$F$300,3,0)</f>
        <v>0</v>
      </c>
      <c r="J256" s="7">
        <f t="shared" si="171"/>
        <v>0</v>
      </c>
      <c r="K256" s="7">
        <f>IFERROR(VLOOKUP($B256,'SpEd BEA Rates by Month'!$B$4:$O$380,$K$1,0),"")</f>
        <v>0</v>
      </c>
      <c r="L256" s="7">
        <f t="shared" si="172"/>
        <v>0</v>
      </c>
      <c r="M256" s="13">
        <f>VLOOKUP($B256,AAFTE!$C$4:$F$300,4,0)</f>
        <v>0</v>
      </c>
      <c r="N256" s="7">
        <f t="shared" si="173"/>
        <v>0</v>
      </c>
      <c r="O256" s="7">
        <f>IFERROR(VLOOKUP($B256,'SpEd BEA Rates by Month'!$B$4:$O$380,$O$1,0),"")</f>
        <v>0</v>
      </c>
      <c r="P256" s="7">
        <f t="shared" si="174"/>
        <v>0</v>
      </c>
      <c r="Q256" s="13">
        <f>VLOOKUP($B256,AAFTE!$C$4:$G$300,5,0)</f>
        <v>0</v>
      </c>
      <c r="R256" s="7">
        <f t="shared" si="175"/>
        <v>0</v>
      </c>
    </row>
    <row r="257" spans="1:18" ht="15" thickBot="1" x14ac:dyDescent="0.4">
      <c r="A257" s="1" t="s">
        <v>182</v>
      </c>
      <c r="B257" s="1" t="s">
        <v>187</v>
      </c>
      <c r="C257" s="7">
        <f>IFERROR(VLOOKUP($B257,'SpEd BEA Rates by Month'!$B$4:$C$380,2,0)," ")</f>
        <v>9594.07</v>
      </c>
      <c r="D257" s="7">
        <f t="shared" si="169"/>
        <v>11033.180499999999</v>
      </c>
      <c r="E257" s="13">
        <f>VLOOKUP($B257,AAFTE!$C$4:$D$300,2,0)</f>
        <v>39.25</v>
      </c>
      <c r="F257" s="7">
        <f t="shared" si="176"/>
        <v>433052.33462499996</v>
      </c>
      <c r="G257" s="7">
        <f>IFERROR(VLOOKUP($B257,'SpEd BEA Rates by Month'!$B$4:$O$380,$G$1,0),"")</f>
        <v>0</v>
      </c>
      <c r="H257" s="7">
        <f t="shared" si="170"/>
        <v>0</v>
      </c>
      <c r="I257" s="13">
        <f>VLOOKUP($B257,AAFTE!$C$4:$F$300,3,0)</f>
        <v>0</v>
      </c>
      <c r="J257" s="7">
        <f t="shared" si="171"/>
        <v>0</v>
      </c>
      <c r="K257" s="7">
        <f>IFERROR(VLOOKUP($B257,'SpEd BEA Rates by Month'!$B$4:$O$380,$K$1,0),"")</f>
        <v>0</v>
      </c>
      <c r="L257" s="7">
        <f t="shared" si="172"/>
        <v>0</v>
      </c>
      <c r="M257" s="13">
        <f>VLOOKUP($B257,AAFTE!$C$4:$F$300,4,0)</f>
        <v>0</v>
      </c>
      <c r="N257" s="7">
        <f t="shared" si="173"/>
        <v>0</v>
      </c>
      <c r="O257" s="7">
        <f>IFERROR(VLOOKUP($B257,'SpEd BEA Rates by Month'!$B$4:$O$380,$O$1,0),"")</f>
        <v>0</v>
      </c>
      <c r="P257" s="7">
        <f t="shared" si="174"/>
        <v>0</v>
      </c>
      <c r="Q257" s="13">
        <f>VLOOKUP($B257,AAFTE!$C$4:$G$300,5,0)</f>
        <v>0</v>
      </c>
      <c r="R257" s="7">
        <f t="shared" si="175"/>
        <v>0</v>
      </c>
    </row>
    <row r="258" spans="1:18" ht="15" thickBot="1" x14ac:dyDescent="0.4">
      <c r="A258" s="1" t="s">
        <v>182</v>
      </c>
      <c r="B258" s="1" t="s">
        <v>188</v>
      </c>
      <c r="C258" s="7">
        <f>IFERROR(VLOOKUP($B258,'SpEd BEA Rates by Month'!$B$4:$C$380,2,0)," ")</f>
        <v>10071.34</v>
      </c>
      <c r="D258" s="7">
        <f t="shared" si="169"/>
        <v>11582.040999999999</v>
      </c>
      <c r="E258" s="13">
        <f>VLOOKUP($B258,AAFTE!$C$4:$D$300,2,0)</f>
        <v>16</v>
      </c>
      <c r="F258" s="7">
        <f t="shared" si="176"/>
        <v>185312.65599999999</v>
      </c>
      <c r="G258" s="7">
        <f>IFERROR(VLOOKUP($B258,'SpEd BEA Rates by Month'!$B$4:$O$380,$G$1,0),"")</f>
        <v>0</v>
      </c>
      <c r="H258" s="7">
        <f t="shared" si="170"/>
        <v>0</v>
      </c>
      <c r="I258" s="13">
        <f>VLOOKUP($B258,AAFTE!$C$4:$F$300,3,0)</f>
        <v>0</v>
      </c>
      <c r="J258" s="7">
        <f t="shared" si="171"/>
        <v>0</v>
      </c>
      <c r="K258" s="7">
        <f>IFERROR(VLOOKUP($B258,'SpEd BEA Rates by Month'!$B$4:$O$380,$K$1,0),"")</f>
        <v>0</v>
      </c>
      <c r="L258" s="7">
        <f t="shared" si="172"/>
        <v>0</v>
      </c>
      <c r="M258" s="13">
        <f>VLOOKUP($B258,AAFTE!$C$4:$F$300,4,0)</f>
        <v>0</v>
      </c>
      <c r="N258" s="7">
        <f t="shared" si="173"/>
        <v>0</v>
      </c>
      <c r="O258" s="7">
        <f>IFERROR(VLOOKUP($B258,'SpEd BEA Rates by Month'!$B$4:$O$380,$O$1,0),"")</f>
        <v>0</v>
      </c>
      <c r="P258" s="7">
        <f t="shared" si="174"/>
        <v>0</v>
      </c>
      <c r="Q258" s="13">
        <f>VLOOKUP($B258,AAFTE!$C$4:$G$300,5,0)</f>
        <v>0</v>
      </c>
      <c r="R258" s="7">
        <f t="shared" si="175"/>
        <v>0</v>
      </c>
    </row>
    <row r="259" spans="1:18" ht="15" thickBot="1" x14ac:dyDescent="0.4">
      <c r="A259" s="1" t="s">
        <v>182</v>
      </c>
      <c r="B259" s="1" t="s">
        <v>189</v>
      </c>
      <c r="C259" s="7">
        <f>IFERROR(VLOOKUP($B259,'SpEd BEA Rates by Month'!$B$4:$C$380,2,0)," ")</f>
        <v>10195.84</v>
      </c>
      <c r="D259" s="7">
        <f t="shared" si="169"/>
        <v>11725.215999999999</v>
      </c>
      <c r="E259" s="13">
        <f>VLOOKUP($B259,AAFTE!$C$4:$D$300,2,0)</f>
        <v>3.375</v>
      </c>
      <c r="F259" s="7">
        <f t="shared" si="176"/>
        <v>39572.603999999992</v>
      </c>
      <c r="G259" s="7">
        <f>IFERROR(VLOOKUP($B259,'SpEd BEA Rates by Month'!$B$4:$O$380,$G$1,0),"")</f>
        <v>0</v>
      </c>
      <c r="H259" s="7">
        <f t="shared" si="170"/>
        <v>0</v>
      </c>
      <c r="I259" s="13">
        <f>VLOOKUP($B259,AAFTE!$C$4:$F$300,3,0)</f>
        <v>0</v>
      </c>
      <c r="J259" s="7">
        <f t="shared" si="171"/>
        <v>0</v>
      </c>
      <c r="K259" s="7">
        <f>IFERROR(VLOOKUP($B259,'SpEd BEA Rates by Month'!$B$4:$O$380,$K$1,0),"")</f>
        <v>0</v>
      </c>
      <c r="L259" s="7">
        <f t="shared" si="172"/>
        <v>0</v>
      </c>
      <c r="M259" s="13">
        <f>VLOOKUP($B259,AAFTE!$C$4:$F$300,4,0)</f>
        <v>0</v>
      </c>
      <c r="N259" s="7">
        <f t="shared" si="173"/>
        <v>0</v>
      </c>
      <c r="O259" s="7">
        <f>IFERROR(VLOOKUP($B259,'SpEd BEA Rates by Month'!$B$4:$O$380,$O$1,0),"")</f>
        <v>0</v>
      </c>
      <c r="P259" s="7">
        <f t="shared" si="174"/>
        <v>0</v>
      </c>
      <c r="Q259" s="13">
        <f>VLOOKUP($B259,AAFTE!$C$4:$G$300,5,0)</f>
        <v>0</v>
      </c>
      <c r="R259" s="7">
        <f t="shared" si="175"/>
        <v>0</v>
      </c>
    </row>
    <row r="260" spans="1:18" ht="15" thickBot="1" x14ac:dyDescent="0.4">
      <c r="A260" s="1" t="s">
        <v>182</v>
      </c>
      <c r="B260" s="1" t="s">
        <v>190</v>
      </c>
      <c r="C260" s="7">
        <f>IFERROR(VLOOKUP($B260,'SpEd BEA Rates by Month'!$B$4:$C$380,2,0)," ")</f>
        <v>9947.58</v>
      </c>
      <c r="D260" s="7">
        <f t="shared" si="169"/>
        <v>11439.716999999999</v>
      </c>
      <c r="E260" s="13">
        <f>VLOOKUP($B260,AAFTE!$C$4:$D$300,2,0)</f>
        <v>20.75</v>
      </c>
      <c r="F260" s="7">
        <f t="shared" si="176"/>
        <v>237374.12774999999</v>
      </c>
      <c r="G260" s="7">
        <f>IFERROR(VLOOKUP($B260,'SpEd BEA Rates by Month'!$B$4:$O$380,$G$1,0),"")</f>
        <v>0</v>
      </c>
      <c r="H260" s="7">
        <f t="shared" si="170"/>
        <v>0</v>
      </c>
      <c r="I260" s="13">
        <f>VLOOKUP($B260,AAFTE!$C$4:$F$300,3,0)</f>
        <v>0</v>
      </c>
      <c r="J260" s="7">
        <f t="shared" si="171"/>
        <v>0</v>
      </c>
      <c r="K260" s="7">
        <f>IFERROR(VLOOKUP($B260,'SpEd BEA Rates by Month'!$B$4:$O$380,$K$1,0),"")</f>
        <v>0</v>
      </c>
      <c r="L260" s="7">
        <f t="shared" si="172"/>
        <v>0</v>
      </c>
      <c r="M260" s="13">
        <f>VLOOKUP($B260,AAFTE!$C$4:$F$300,4,0)</f>
        <v>0</v>
      </c>
      <c r="N260" s="7">
        <f t="shared" si="173"/>
        <v>0</v>
      </c>
      <c r="O260" s="7">
        <f>IFERROR(VLOOKUP($B260,'SpEd BEA Rates by Month'!$B$4:$O$380,$O$1,0),"")</f>
        <v>0</v>
      </c>
      <c r="P260" s="7">
        <f t="shared" si="174"/>
        <v>0</v>
      </c>
      <c r="Q260" s="13">
        <f>VLOOKUP($B260,AAFTE!$C$4:$G$300,5,0)</f>
        <v>0</v>
      </c>
      <c r="R260" s="7">
        <f t="shared" si="175"/>
        <v>0</v>
      </c>
    </row>
    <row r="261" spans="1:18" ht="15" thickBot="1" x14ac:dyDescent="0.4">
      <c r="A261" s="5" t="s">
        <v>358</v>
      </c>
      <c r="B261" s="5" t="s">
        <v>844</v>
      </c>
      <c r="C261" s="28" t="str">
        <f>IFERROR(VLOOKUP($B261,'SpEd BEA Rates by Month'!$B$4:$C$380,2,0)," ")</f>
        <v xml:space="preserve"> </v>
      </c>
      <c r="D261" s="11">
        <f>F261/E261</f>
        <v>11376.135919133192</v>
      </c>
      <c r="E261" s="25">
        <f>SUM(E253:E260)</f>
        <v>118.25</v>
      </c>
      <c r="F261" s="17">
        <f>SUM(F253:F260)</f>
        <v>1345228.0724374999</v>
      </c>
      <c r="G261" s="18" t="str">
        <f>IFERROR(VLOOKUP($B261,'SpEd BEA Rates by Month'!$B$4:$O$380,$G$1,0),"")</f>
        <v/>
      </c>
      <c r="H261" s="10" t="e">
        <f>J261/I261</f>
        <v>#DIV/0!</v>
      </c>
      <c r="I261" s="15">
        <f>SUM(I253:I260)</f>
        <v>0</v>
      </c>
      <c r="J261" s="18">
        <f>SUM(J253:J260)</f>
        <v>0</v>
      </c>
      <c r="K261" s="8" t="str">
        <f>IFERROR(VLOOKUP($B261,'SpEd BEA Rates by Month'!$B$4:$O$380,$K$1,0),"")</f>
        <v/>
      </c>
      <c r="L261" s="9" t="e">
        <f>N261/M261</f>
        <v>#DIV/0!</v>
      </c>
      <c r="M261" s="19">
        <f>SUM(M253:M260)</f>
        <v>0</v>
      </c>
      <c r="N261" s="9">
        <f>SUM(N253:N260)</f>
        <v>0</v>
      </c>
      <c r="O261" s="21" t="str">
        <f>IFERROR(VLOOKUP($B261,'SpEd BEA Rates by Month'!$B$4:$O$380,$O$1,0),"")</f>
        <v/>
      </c>
      <c r="P261" s="21" t="e">
        <f>R261/Q261</f>
        <v>#DIV/0!</v>
      </c>
      <c r="Q261" s="23">
        <f>SUM(Q253:Q260)</f>
        <v>0</v>
      </c>
      <c r="R261" s="21">
        <f>SUM(R253:R260)</f>
        <v>0</v>
      </c>
    </row>
    <row r="262" spans="1:18" ht="15" thickBot="1" x14ac:dyDescent="0.4">
      <c r="A262" s="5"/>
      <c r="B262" s="5" t="s">
        <v>872</v>
      </c>
      <c r="C262" s="28" t="str">
        <f>IFERROR(VLOOKUP($B262,'SpEd BEA Rates by Month'!$B$4:$C$380,2,0)," ")</f>
        <v xml:space="preserve"> </v>
      </c>
      <c r="D262" s="11">
        <f>D261/12</f>
        <v>948.01132659443272</v>
      </c>
      <c r="E262" s="14"/>
      <c r="F262" s="24"/>
      <c r="G262" s="18" t="str">
        <f>IFERROR(VLOOKUP($B262,'SpEd BEA Rates by Month'!$B$4:$O$380,$G$1,0),"")</f>
        <v/>
      </c>
      <c r="H262" s="10" t="e">
        <f>H261/12</f>
        <v>#DIV/0!</v>
      </c>
      <c r="I262" s="15"/>
      <c r="J262" s="18"/>
      <c r="K262" s="8" t="str">
        <f>IFERROR(VLOOKUP($B262,'SpEd BEA Rates by Month'!$B$4:$O$380,$K$1,0),"")</f>
        <v/>
      </c>
      <c r="L262" s="9" t="e">
        <f>L261/12</f>
        <v>#DIV/0!</v>
      </c>
      <c r="M262" s="19"/>
      <c r="N262" s="9"/>
      <c r="O262" s="21" t="str">
        <f>IFERROR(VLOOKUP($B262,'SpEd BEA Rates by Month'!$B$4:$O$380,$O$1,0),"")</f>
        <v/>
      </c>
      <c r="P262" s="21" t="e">
        <f>P261/12</f>
        <v>#DIV/0!</v>
      </c>
      <c r="Q262" s="23"/>
      <c r="R262" s="21"/>
    </row>
    <row r="263" spans="1:18" ht="15" thickBot="1" x14ac:dyDescent="0.4">
      <c r="A263" s="5"/>
      <c r="B263" s="5" t="s">
        <v>853</v>
      </c>
      <c r="C263" s="28" t="str">
        <f>IFERROR(VLOOKUP($B263,'SpEd BEA Rates by Month'!$B$4:$C$380,2,0)," ")</f>
        <v xml:space="preserve"> </v>
      </c>
      <c r="D263" s="11">
        <f>0.05*D262</f>
        <v>47.400566329721642</v>
      </c>
      <c r="E263" s="14"/>
      <c r="F263" s="24"/>
      <c r="G263" s="18" t="str">
        <f>IFERROR(VLOOKUP($B263,'SpEd BEA Rates by Month'!$B$4:$O$380,$G$1,0),"")</f>
        <v/>
      </c>
      <c r="H263" s="10" t="e">
        <f>0.05*H262</f>
        <v>#DIV/0!</v>
      </c>
      <c r="I263" s="15"/>
      <c r="J263" s="18"/>
      <c r="K263" s="8" t="str">
        <f>IFERROR(VLOOKUP($B263,'SpEd BEA Rates by Month'!$B$4:$O$380,$K$1,0),"")</f>
        <v/>
      </c>
      <c r="L263" s="9" t="e">
        <f>0.05*L262</f>
        <v>#DIV/0!</v>
      </c>
      <c r="M263" s="19"/>
      <c r="N263" s="9"/>
      <c r="O263" s="21" t="str">
        <f>IFERROR(VLOOKUP($B263,'SpEd BEA Rates by Month'!$B$4:$O$380,$O$1,0),"")</f>
        <v/>
      </c>
      <c r="P263" s="21" t="e">
        <f>0.05*P262</f>
        <v>#DIV/0!</v>
      </c>
      <c r="Q263" s="23"/>
      <c r="R263" s="21"/>
    </row>
    <row r="264" spans="1:18" ht="15" thickBot="1" x14ac:dyDescent="0.4">
      <c r="A264" s="5"/>
      <c r="B264" s="5" t="s">
        <v>377</v>
      </c>
      <c r="C264" s="28" t="str">
        <f>IFERROR(VLOOKUP($B264,'SpEd BEA Rates by Month'!$B$4:$C$380,2,0)," ")</f>
        <v xml:space="preserve"> </v>
      </c>
      <c r="D264" s="11">
        <f>D262-D263</f>
        <v>900.61076026471108</v>
      </c>
      <c r="E264" s="14"/>
      <c r="F264" s="11"/>
      <c r="G264" s="18" t="str">
        <f>IFERROR(VLOOKUP($B264,'SpEd BEA Rates by Month'!$B$4:$O$380,$G$1,0),"")</f>
        <v/>
      </c>
      <c r="H264" s="10" t="e">
        <f>H262-H263</f>
        <v>#DIV/0!</v>
      </c>
      <c r="I264" s="15"/>
      <c r="J264" s="18"/>
      <c r="K264" s="8" t="str">
        <f>IFERROR(VLOOKUP($B264,'SpEd BEA Rates by Month'!$B$4:$O$380,$K$1,0),"")</f>
        <v/>
      </c>
      <c r="L264" s="9" t="e">
        <f>L262-L263</f>
        <v>#DIV/0!</v>
      </c>
      <c r="M264" s="19"/>
      <c r="N264" s="9"/>
      <c r="O264" s="21" t="str">
        <f>IFERROR(VLOOKUP($B264,'SpEd BEA Rates by Month'!$B$4:$O$380,$O$1,0),"")</f>
        <v/>
      </c>
      <c r="P264" s="21" t="e">
        <f>P262-P263</f>
        <v>#DIV/0!</v>
      </c>
      <c r="Q264" s="23"/>
      <c r="R264" s="21"/>
    </row>
    <row r="265" spans="1:18" ht="15" thickBot="1" x14ac:dyDescent="0.4">
      <c r="A265" s="1" t="s">
        <v>191</v>
      </c>
      <c r="B265" s="1" t="s">
        <v>192</v>
      </c>
      <c r="C265" s="7">
        <f>IFERROR(VLOOKUP($B265,'SpEd BEA Rates by Month'!$B$4:$C$380,2,0)," ")</f>
        <v>9902.0499999999993</v>
      </c>
      <c r="D265" s="7">
        <f t="shared" si="169"/>
        <v>11387.357499999998</v>
      </c>
      <c r="E265" s="13">
        <f>VLOOKUP($B265,AAFTE!$C$4:$D$300,2,0)</f>
        <v>0</v>
      </c>
      <c r="F265" s="7">
        <f>D265*E265</f>
        <v>0</v>
      </c>
      <c r="G265" s="7">
        <f>IFERROR(VLOOKUP($B265,'SpEd BEA Rates by Month'!$B$4:$O$380,$G$1,0),"")</f>
        <v>0</v>
      </c>
      <c r="H265" s="7">
        <f t="shared" ref="H265:H270" si="177">G265*1.15</f>
        <v>0</v>
      </c>
      <c r="I265" s="13">
        <f>VLOOKUP($B265,AAFTE!$C$4:$F$300,3,0)</f>
        <v>0</v>
      </c>
      <c r="J265" s="7">
        <f t="shared" ref="J265:J270" si="178">H265*I265</f>
        <v>0</v>
      </c>
      <c r="K265" s="7">
        <f>IFERROR(VLOOKUP($B265,'SpEd BEA Rates by Month'!$B$4:$O$380,$K$1,0),"")</f>
        <v>0</v>
      </c>
      <c r="L265" s="7">
        <f t="shared" ref="L265:L270" si="179">K265*1.15</f>
        <v>0</v>
      </c>
      <c r="M265" s="13">
        <f>VLOOKUP($B265,AAFTE!$C$4:$F$300,4,0)</f>
        <v>0</v>
      </c>
      <c r="N265" s="7">
        <f t="shared" ref="N265:N270" si="180">L265*M265</f>
        <v>0</v>
      </c>
      <c r="O265" s="7">
        <f>IFERROR(VLOOKUP($B265,'SpEd BEA Rates by Month'!$B$4:$O$380,$O$1,0),"")</f>
        <v>0</v>
      </c>
      <c r="P265" s="7">
        <f t="shared" ref="P265:P270" si="181">O265*1.15</f>
        <v>0</v>
      </c>
      <c r="Q265" s="13">
        <f>VLOOKUP($B265,AAFTE!$C$4:$G$300,5,0)</f>
        <v>0</v>
      </c>
      <c r="R265" s="7">
        <f t="shared" ref="R265:R270" si="182">P265*Q265</f>
        <v>0</v>
      </c>
    </row>
    <row r="266" spans="1:18" ht="15" thickBot="1" x14ac:dyDescent="0.4">
      <c r="A266" s="1" t="s">
        <v>191</v>
      </c>
      <c r="B266" s="1" t="s">
        <v>193</v>
      </c>
      <c r="C266" s="7">
        <f>IFERROR(VLOOKUP($B266,'SpEd BEA Rates by Month'!$B$4:$C$380,2,0)," ")</f>
        <v>9865.7900000000009</v>
      </c>
      <c r="D266" s="7">
        <f t="shared" si="169"/>
        <v>11345.6585</v>
      </c>
      <c r="E266" s="13">
        <f>VLOOKUP($B266,AAFTE!$C$4:$D$300,2,0)</f>
        <v>0</v>
      </c>
      <c r="F266" s="7">
        <f t="shared" ref="F266:F270" si="183">D266*E266</f>
        <v>0</v>
      </c>
      <c r="G266" s="7">
        <f>IFERROR(VLOOKUP($B266,'SpEd BEA Rates by Month'!$B$4:$O$380,$G$1,0),"")</f>
        <v>0</v>
      </c>
      <c r="H266" s="7">
        <f t="shared" si="177"/>
        <v>0</v>
      </c>
      <c r="I266" s="13">
        <f>VLOOKUP($B266,AAFTE!$C$4:$F$300,3,0)</f>
        <v>0</v>
      </c>
      <c r="J266" s="7">
        <f t="shared" si="178"/>
        <v>0</v>
      </c>
      <c r="K266" s="7">
        <f>IFERROR(VLOOKUP($B266,'SpEd BEA Rates by Month'!$B$4:$O$380,$K$1,0),"")</f>
        <v>0</v>
      </c>
      <c r="L266" s="7">
        <f t="shared" si="179"/>
        <v>0</v>
      </c>
      <c r="M266" s="13">
        <f>VLOOKUP($B266,AAFTE!$C$4:$F$300,4,0)</f>
        <v>0</v>
      </c>
      <c r="N266" s="7">
        <f t="shared" si="180"/>
        <v>0</v>
      </c>
      <c r="O266" s="7">
        <f>IFERROR(VLOOKUP($B266,'SpEd BEA Rates by Month'!$B$4:$O$380,$O$1,0),"")</f>
        <v>0</v>
      </c>
      <c r="P266" s="7">
        <f t="shared" si="181"/>
        <v>0</v>
      </c>
      <c r="Q266" s="13">
        <f>VLOOKUP($B266,AAFTE!$C$4:$G$300,5,0)</f>
        <v>0</v>
      </c>
      <c r="R266" s="7">
        <f t="shared" si="182"/>
        <v>0</v>
      </c>
    </row>
    <row r="267" spans="1:18" ht="15" thickBot="1" x14ac:dyDescent="0.4">
      <c r="A267" s="1" t="s">
        <v>191</v>
      </c>
      <c r="B267" s="1" t="s">
        <v>194</v>
      </c>
      <c r="C267" s="7">
        <f>IFERROR(VLOOKUP($B267,'SpEd BEA Rates by Month'!$B$4:$C$380,2,0)," ")</f>
        <v>9967.1200000000008</v>
      </c>
      <c r="D267" s="7">
        <f t="shared" si="169"/>
        <v>11462.188</v>
      </c>
      <c r="E267" s="13">
        <f>VLOOKUP($B267,AAFTE!$C$4:$D$300,2,0)</f>
        <v>6</v>
      </c>
      <c r="F267" s="7">
        <f t="shared" si="183"/>
        <v>68773.127999999997</v>
      </c>
      <c r="G267" s="7">
        <f>IFERROR(VLOOKUP($B267,'SpEd BEA Rates by Month'!$B$4:$O$380,$G$1,0),"")</f>
        <v>0</v>
      </c>
      <c r="H267" s="7">
        <f t="shared" si="177"/>
        <v>0</v>
      </c>
      <c r="I267" s="13">
        <f>VLOOKUP($B267,AAFTE!$C$4:$F$300,3,0)</f>
        <v>0</v>
      </c>
      <c r="J267" s="7">
        <f t="shared" si="178"/>
        <v>0</v>
      </c>
      <c r="K267" s="7">
        <f>IFERROR(VLOOKUP($B267,'SpEd BEA Rates by Month'!$B$4:$O$380,$K$1,0),"")</f>
        <v>0</v>
      </c>
      <c r="L267" s="7">
        <f t="shared" si="179"/>
        <v>0</v>
      </c>
      <c r="M267" s="13">
        <f>VLOOKUP($B267,AAFTE!$C$4:$F$300,4,0)</f>
        <v>0</v>
      </c>
      <c r="N267" s="7">
        <f t="shared" si="180"/>
        <v>0</v>
      </c>
      <c r="O267" s="7">
        <f>IFERROR(VLOOKUP($B267,'SpEd BEA Rates by Month'!$B$4:$O$380,$O$1,0),"")</f>
        <v>0</v>
      </c>
      <c r="P267" s="7">
        <f t="shared" si="181"/>
        <v>0</v>
      </c>
      <c r="Q267" s="13">
        <f>VLOOKUP($B267,AAFTE!$C$4:$G$300,5,0)</f>
        <v>0</v>
      </c>
      <c r="R267" s="7">
        <f t="shared" si="182"/>
        <v>0</v>
      </c>
    </row>
    <row r="268" spans="1:18" ht="15" thickBot="1" x14ac:dyDescent="0.4">
      <c r="A268" s="6" t="s">
        <v>191</v>
      </c>
      <c r="B268" s="1" t="s">
        <v>195</v>
      </c>
      <c r="C268" s="7">
        <f>IFERROR(VLOOKUP($B268,'SpEd BEA Rates by Month'!$B$4:$C$380,2,0)," ")</f>
        <v>10035.65</v>
      </c>
      <c r="D268" s="7">
        <f t="shared" si="169"/>
        <v>11540.997499999999</v>
      </c>
      <c r="E268" s="13">
        <f>VLOOKUP($B268,AAFTE!$C$4:$D$300,2,0)</f>
        <v>9.375</v>
      </c>
      <c r="F268" s="7">
        <f t="shared" si="183"/>
        <v>108196.8515625</v>
      </c>
      <c r="G268" s="7">
        <f>IFERROR(VLOOKUP($B268,'SpEd BEA Rates by Month'!$B$4:$O$380,$G$1,0),"")</f>
        <v>0</v>
      </c>
      <c r="H268" s="7">
        <f t="shared" si="177"/>
        <v>0</v>
      </c>
      <c r="I268" s="13">
        <f>VLOOKUP($B268,AAFTE!$C$4:$F$300,3,0)</f>
        <v>0</v>
      </c>
      <c r="J268" s="7">
        <f t="shared" si="178"/>
        <v>0</v>
      </c>
      <c r="K268" s="7">
        <f>IFERROR(VLOOKUP($B268,'SpEd BEA Rates by Month'!$B$4:$O$380,$K$1,0),"")</f>
        <v>0</v>
      </c>
      <c r="L268" s="7">
        <f t="shared" si="179"/>
        <v>0</v>
      </c>
      <c r="M268" s="13">
        <f>VLOOKUP($B268,AAFTE!$C$4:$F$300,4,0)</f>
        <v>0</v>
      </c>
      <c r="N268" s="7">
        <f t="shared" si="180"/>
        <v>0</v>
      </c>
      <c r="O268" s="7">
        <f>IFERROR(VLOOKUP($B268,'SpEd BEA Rates by Month'!$B$4:$O$380,$O$1,0),"")</f>
        <v>0</v>
      </c>
      <c r="P268" s="7">
        <f t="shared" si="181"/>
        <v>0</v>
      </c>
      <c r="Q268" s="13">
        <f>VLOOKUP($B268,AAFTE!$C$4:$G$300,5,0)</f>
        <v>0</v>
      </c>
      <c r="R268" s="7">
        <f t="shared" si="182"/>
        <v>0</v>
      </c>
    </row>
    <row r="269" spans="1:18" ht="15" thickBot="1" x14ac:dyDescent="0.4">
      <c r="A269" s="1" t="s">
        <v>191</v>
      </c>
      <c r="B269" s="1" t="s">
        <v>196</v>
      </c>
      <c r="C269" s="7">
        <f>IFERROR(VLOOKUP($B269,'SpEd BEA Rates by Month'!$B$4:$C$380,2,0)," ")</f>
        <v>9690.82</v>
      </c>
      <c r="D269" s="7">
        <f t="shared" si="169"/>
        <v>11144.442999999999</v>
      </c>
      <c r="E269" s="13">
        <f>VLOOKUP($B269,AAFTE!$C$4:$D$300,2,0)</f>
        <v>7.375</v>
      </c>
      <c r="F269" s="7">
        <f t="shared" si="183"/>
        <v>82190.267124999998</v>
      </c>
      <c r="G269" s="7">
        <f>IFERROR(VLOOKUP($B269,'SpEd BEA Rates by Month'!$B$4:$O$380,$G$1,0),"")</f>
        <v>0</v>
      </c>
      <c r="H269" s="7">
        <f t="shared" si="177"/>
        <v>0</v>
      </c>
      <c r="I269" s="13">
        <f>VLOOKUP($B269,AAFTE!$C$4:$F$300,3,0)</f>
        <v>0</v>
      </c>
      <c r="J269" s="7">
        <f t="shared" si="178"/>
        <v>0</v>
      </c>
      <c r="K269" s="7">
        <f>IFERROR(VLOOKUP($B269,'SpEd BEA Rates by Month'!$B$4:$O$380,$K$1,0),"")</f>
        <v>0</v>
      </c>
      <c r="L269" s="7">
        <f t="shared" si="179"/>
        <v>0</v>
      </c>
      <c r="M269" s="13">
        <f>VLOOKUP($B269,AAFTE!$C$4:$F$300,4,0)</f>
        <v>0</v>
      </c>
      <c r="N269" s="7">
        <f t="shared" si="180"/>
        <v>0</v>
      </c>
      <c r="O269" s="7">
        <f>IFERROR(VLOOKUP($B269,'SpEd BEA Rates by Month'!$B$4:$O$380,$O$1,0),"")</f>
        <v>0</v>
      </c>
      <c r="P269" s="7">
        <f t="shared" si="181"/>
        <v>0</v>
      </c>
      <c r="Q269" s="13">
        <f>VLOOKUP($B269,AAFTE!$C$4:$G$300,5,0)</f>
        <v>0</v>
      </c>
      <c r="R269" s="7">
        <f t="shared" si="182"/>
        <v>0</v>
      </c>
    </row>
    <row r="270" spans="1:18" ht="15" thickBot="1" x14ac:dyDescent="0.4">
      <c r="A270" s="1" t="s">
        <v>191</v>
      </c>
      <c r="B270" s="1" t="s">
        <v>197</v>
      </c>
      <c r="C270" s="7">
        <f>IFERROR(VLOOKUP($B270,'SpEd BEA Rates by Month'!$B$4:$C$380,2,0)," ")</f>
        <v>9958.66</v>
      </c>
      <c r="D270" s="7">
        <f t="shared" si="169"/>
        <v>11452.458999999999</v>
      </c>
      <c r="E270" s="13">
        <f>VLOOKUP($B270,AAFTE!$C$4:$D$300,2,0)</f>
        <v>3.125</v>
      </c>
      <c r="F270" s="7">
        <f t="shared" si="183"/>
        <v>35788.934374999997</v>
      </c>
      <c r="G270" s="7">
        <f>IFERROR(VLOOKUP($B270,'SpEd BEA Rates by Month'!$B$4:$O$380,$G$1,0),"")</f>
        <v>0</v>
      </c>
      <c r="H270" s="7">
        <f t="shared" si="177"/>
        <v>0</v>
      </c>
      <c r="I270" s="13">
        <f>VLOOKUP($B270,AAFTE!$C$4:$F$300,3,0)</f>
        <v>0</v>
      </c>
      <c r="J270" s="7">
        <f t="shared" si="178"/>
        <v>0</v>
      </c>
      <c r="K270" s="7">
        <f>IFERROR(VLOOKUP($B270,'SpEd BEA Rates by Month'!$B$4:$O$380,$K$1,0),"")</f>
        <v>0</v>
      </c>
      <c r="L270" s="7">
        <f t="shared" si="179"/>
        <v>0</v>
      </c>
      <c r="M270" s="13">
        <f>VLOOKUP($B270,AAFTE!$C$4:$F$300,4,0)</f>
        <v>0</v>
      </c>
      <c r="N270" s="7">
        <f t="shared" si="180"/>
        <v>0</v>
      </c>
      <c r="O270" s="7">
        <f>IFERROR(VLOOKUP($B270,'SpEd BEA Rates by Month'!$B$4:$O$380,$O$1,0),"")</f>
        <v>0</v>
      </c>
      <c r="P270" s="7">
        <f t="shared" si="181"/>
        <v>0</v>
      </c>
      <c r="Q270" s="13">
        <f>VLOOKUP($B270,AAFTE!$C$4:$G$300,5,0)</f>
        <v>0</v>
      </c>
      <c r="R270" s="7">
        <f t="shared" si="182"/>
        <v>0</v>
      </c>
    </row>
    <row r="271" spans="1:18" ht="15" thickBot="1" x14ac:dyDescent="0.4">
      <c r="A271" s="5" t="s">
        <v>359</v>
      </c>
      <c r="B271" s="5" t="s">
        <v>844</v>
      </c>
      <c r="C271" s="28" t="str">
        <f>IFERROR(VLOOKUP($B271,'SpEd BEA Rates by Month'!$B$4:$C$380,2,0)," ")</f>
        <v xml:space="preserve"> </v>
      </c>
      <c r="D271" s="11">
        <f>F271/E271</f>
        <v>11399.002166666667</v>
      </c>
      <c r="E271" s="25">
        <f>SUM(E265:E270)</f>
        <v>25.875</v>
      </c>
      <c r="F271" s="17">
        <f>SUM(F265:F270)</f>
        <v>294949.18106249999</v>
      </c>
      <c r="G271" s="18" t="str">
        <f>IFERROR(VLOOKUP($B271,'SpEd BEA Rates by Month'!$B$4:$O$380,$G$1,0),"")</f>
        <v/>
      </c>
      <c r="H271" s="10" t="e">
        <f>J271/I271</f>
        <v>#DIV/0!</v>
      </c>
      <c r="I271" s="15">
        <f>SUM(I265:I270)</f>
        <v>0</v>
      </c>
      <c r="J271" s="18">
        <f>SUM(J265:J270)</f>
        <v>0</v>
      </c>
      <c r="K271" s="8" t="str">
        <f>IFERROR(VLOOKUP($B271,'SpEd BEA Rates by Month'!$B$4:$O$380,$K$1,0),"")</f>
        <v/>
      </c>
      <c r="L271" s="9" t="e">
        <f>N271/M271</f>
        <v>#DIV/0!</v>
      </c>
      <c r="M271" s="19">
        <f>SUM(M265:M270)</f>
        <v>0</v>
      </c>
      <c r="N271" s="9">
        <f>SUM(N265:N270)</f>
        <v>0</v>
      </c>
      <c r="O271" s="21" t="str">
        <f>IFERROR(VLOOKUP($B271,'SpEd BEA Rates by Month'!$B$4:$O$380,$O$1,0),"")</f>
        <v/>
      </c>
      <c r="P271" s="21" t="e">
        <f>R271/Q271</f>
        <v>#DIV/0!</v>
      </c>
      <c r="Q271" s="23">
        <f>SUM(Q265:Q270)</f>
        <v>0</v>
      </c>
      <c r="R271" s="21">
        <f>SUM(R265:R270)</f>
        <v>0</v>
      </c>
    </row>
    <row r="272" spans="1:18" ht="15" thickBot="1" x14ac:dyDescent="0.4">
      <c r="A272" s="5"/>
      <c r="B272" s="5" t="s">
        <v>872</v>
      </c>
      <c r="C272" s="28" t="str">
        <f>IFERROR(VLOOKUP($B272,'SpEd BEA Rates by Month'!$B$4:$C$380,2,0)," ")</f>
        <v xml:space="preserve"> </v>
      </c>
      <c r="D272" s="11">
        <f>D271/12</f>
        <v>949.91684722222226</v>
      </c>
      <c r="E272" s="14"/>
      <c r="F272" s="24"/>
      <c r="G272" s="18" t="str">
        <f>IFERROR(VLOOKUP($B272,'SpEd BEA Rates by Month'!$B$4:$O$380,$G$1,0),"")</f>
        <v/>
      </c>
      <c r="H272" s="10" t="e">
        <f>H271/12</f>
        <v>#DIV/0!</v>
      </c>
      <c r="I272" s="15"/>
      <c r="J272" s="18"/>
      <c r="K272" s="8" t="str">
        <f>IFERROR(VLOOKUP($B272,'SpEd BEA Rates by Month'!$B$4:$O$380,$K$1,0),"")</f>
        <v/>
      </c>
      <c r="L272" s="9" t="e">
        <f>L271/12</f>
        <v>#DIV/0!</v>
      </c>
      <c r="M272" s="19"/>
      <c r="N272" s="9"/>
      <c r="O272" s="21" t="str">
        <f>IFERROR(VLOOKUP($B272,'SpEd BEA Rates by Month'!$B$4:$O$380,$O$1,0),"")</f>
        <v/>
      </c>
      <c r="P272" s="21" t="e">
        <f>P271/12</f>
        <v>#DIV/0!</v>
      </c>
      <c r="Q272" s="23"/>
      <c r="R272" s="21"/>
    </row>
    <row r="273" spans="1:18" ht="15" thickBot="1" x14ac:dyDescent="0.4">
      <c r="A273" s="5"/>
      <c r="B273" s="5" t="s">
        <v>853</v>
      </c>
      <c r="C273" s="28" t="str">
        <f>IFERROR(VLOOKUP($B273,'SpEd BEA Rates by Month'!$B$4:$C$380,2,0)," ")</f>
        <v xml:space="preserve"> </v>
      </c>
      <c r="D273" s="11">
        <f>0.05*D272</f>
        <v>47.495842361111116</v>
      </c>
      <c r="E273" s="14"/>
      <c r="F273" s="24"/>
      <c r="G273" s="18" t="str">
        <f>IFERROR(VLOOKUP($B273,'SpEd BEA Rates by Month'!$B$4:$O$380,$G$1,0),"")</f>
        <v/>
      </c>
      <c r="H273" s="10" t="e">
        <f>0.05*H272</f>
        <v>#DIV/0!</v>
      </c>
      <c r="I273" s="15"/>
      <c r="J273" s="18"/>
      <c r="K273" s="8" t="str">
        <f>IFERROR(VLOOKUP($B273,'SpEd BEA Rates by Month'!$B$4:$O$380,$K$1,0),"")</f>
        <v/>
      </c>
      <c r="L273" s="9" t="e">
        <f>0.05*L272</f>
        <v>#DIV/0!</v>
      </c>
      <c r="M273" s="19"/>
      <c r="N273" s="9"/>
      <c r="O273" s="21" t="str">
        <f>IFERROR(VLOOKUP($B273,'SpEd BEA Rates by Month'!$B$4:$O$380,$O$1,0),"")</f>
        <v/>
      </c>
      <c r="P273" s="21" t="e">
        <f>0.05*P272</f>
        <v>#DIV/0!</v>
      </c>
      <c r="Q273" s="23"/>
      <c r="R273" s="21"/>
    </row>
    <row r="274" spans="1:18" ht="15" thickBot="1" x14ac:dyDescent="0.4">
      <c r="A274" s="5"/>
      <c r="B274" s="5" t="s">
        <v>377</v>
      </c>
      <c r="C274" s="28" t="str">
        <f>IFERROR(VLOOKUP($B274,'SpEd BEA Rates by Month'!$B$4:$C$380,2,0)," ")</f>
        <v xml:space="preserve"> </v>
      </c>
      <c r="D274" s="11">
        <f>D272-D273</f>
        <v>902.4210048611111</v>
      </c>
      <c r="E274" s="14"/>
      <c r="F274" s="11"/>
      <c r="G274" s="18" t="str">
        <f>IFERROR(VLOOKUP($B274,'SpEd BEA Rates by Month'!$B$4:$O$380,$G$1,0),"")</f>
        <v/>
      </c>
      <c r="H274" s="10" t="e">
        <f>H272-H273</f>
        <v>#DIV/0!</v>
      </c>
      <c r="I274" s="15"/>
      <c r="J274" s="18"/>
      <c r="K274" s="8" t="str">
        <f>IFERROR(VLOOKUP($B274,'SpEd BEA Rates by Month'!$B$4:$O$380,$K$1,0),"")</f>
        <v/>
      </c>
      <c r="L274" s="9" t="e">
        <f>L272-L273</f>
        <v>#DIV/0!</v>
      </c>
      <c r="M274" s="19"/>
      <c r="N274" s="9"/>
      <c r="O274" s="21" t="str">
        <f>IFERROR(VLOOKUP($B274,'SpEd BEA Rates by Month'!$B$4:$O$380,$O$1,0),"")</f>
        <v/>
      </c>
      <c r="P274" s="21" t="e">
        <f>P272-P273</f>
        <v>#DIV/0!</v>
      </c>
      <c r="Q274" s="23"/>
      <c r="R274" s="21"/>
    </row>
    <row r="275" spans="1:18" ht="15" thickBot="1" x14ac:dyDescent="0.4">
      <c r="A275" s="1" t="s">
        <v>198</v>
      </c>
      <c r="B275" s="1" t="s">
        <v>199</v>
      </c>
      <c r="C275" s="7">
        <f>IFERROR(VLOOKUP($B275,'SpEd BEA Rates by Month'!$B$4:$C$380,2,0)," ")</f>
        <v>9853.8799999999992</v>
      </c>
      <c r="D275" s="7">
        <f t="shared" si="169"/>
        <v>11331.961999999998</v>
      </c>
      <c r="E275" s="13">
        <f>VLOOKUP($B275,AAFTE!$C$4:$D$300,2,0)</f>
        <v>3.25</v>
      </c>
      <c r="F275" s="7">
        <f>D275*E275</f>
        <v>36828.876499999991</v>
      </c>
      <c r="G275" s="7">
        <f>IFERROR(VLOOKUP($B275,'SpEd BEA Rates by Month'!$B$4:$O$380,$G$1,0),"")</f>
        <v>0</v>
      </c>
      <c r="H275" s="7">
        <f t="shared" ref="H275:H277" si="184">G275*1.15</f>
        <v>0</v>
      </c>
      <c r="I275" s="13">
        <f>VLOOKUP($B275,AAFTE!$C$4:$F$300,3,0)</f>
        <v>0</v>
      </c>
      <c r="J275" s="7">
        <f t="shared" ref="J275:J277" si="185">H275*I275</f>
        <v>0</v>
      </c>
      <c r="K275" s="7">
        <f>IFERROR(VLOOKUP($B275,'SpEd BEA Rates by Month'!$B$4:$O$380,$K$1,0),"")</f>
        <v>0</v>
      </c>
      <c r="L275" s="7">
        <f t="shared" ref="L275:L277" si="186">K275*1.15</f>
        <v>0</v>
      </c>
      <c r="M275" s="13">
        <f>VLOOKUP($B275,AAFTE!$C$4:$F$300,4,0)</f>
        <v>0</v>
      </c>
      <c r="N275" s="7">
        <f t="shared" ref="N275:N277" si="187">L275*M275</f>
        <v>0</v>
      </c>
      <c r="O275" s="7">
        <f>IFERROR(VLOOKUP($B275,'SpEd BEA Rates by Month'!$B$4:$O$380,$O$1,0),"")</f>
        <v>0</v>
      </c>
      <c r="P275" s="7">
        <f t="shared" ref="P275:P277" si="188">O275*1.15</f>
        <v>0</v>
      </c>
      <c r="Q275" s="13">
        <f>VLOOKUP($B275,AAFTE!$C$4:$G$300,5,0)</f>
        <v>0</v>
      </c>
      <c r="R275" s="7">
        <f t="shared" ref="R275:R277" si="189">P275*Q275</f>
        <v>0</v>
      </c>
    </row>
    <row r="276" spans="1:18" ht="15" thickBot="1" x14ac:dyDescent="0.4">
      <c r="A276" s="1" t="s">
        <v>198</v>
      </c>
      <c r="B276" s="1" t="s">
        <v>200</v>
      </c>
      <c r="C276" s="7">
        <f>IFERROR(VLOOKUP($B276,'SpEd BEA Rates by Month'!$B$4:$C$380,2,0)," ")</f>
        <v>9964.2000000000007</v>
      </c>
      <c r="D276" s="7">
        <f t="shared" si="169"/>
        <v>11458.83</v>
      </c>
      <c r="E276" s="13">
        <f>VLOOKUP($B276,AAFTE!$C$4:$D$300,2,0)</f>
        <v>5.5</v>
      </c>
      <c r="F276" s="7">
        <f t="shared" ref="F276:F277" si="190">D276*E276</f>
        <v>63023.565000000002</v>
      </c>
      <c r="G276" s="7">
        <f>IFERROR(VLOOKUP($B276,'SpEd BEA Rates by Month'!$B$4:$O$380,$G$1,0),"")</f>
        <v>0</v>
      </c>
      <c r="H276" s="7">
        <f t="shared" si="184"/>
        <v>0</v>
      </c>
      <c r="I276" s="13">
        <f>VLOOKUP($B276,AAFTE!$C$4:$F$300,3,0)</f>
        <v>0</v>
      </c>
      <c r="J276" s="7">
        <f t="shared" si="185"/>
        <v>0</v>
      </c>
      <c r="K276" s="7">
        <f>IFERROR(VLOOKUP($B276,'SpEd BEA Rates by Month'!$B$4:$O$380,$K$1,0),"")</f>
        <v>0</v>
      </c>
      <c r="L276" s="7">
        <f t="shared" si="186"/>
        <v>0</v>
      </c>
      <c r="M276" s="13">
        <f>VLOOKUP($B276,AAFTE!$C$4:$F$300,4,0)</f>
        <v>0</v>
      </c>
      <c r="N276" s="7">
        <f t="shared" si="187"/>
        <v>0</v>
      </c>
      <c r="O276" s="7">
        <f>IFERROR(VLOOKUP($B276,'SpEd BEA Rates by Month'!$B$4:$O$380,$O$1,0),"")</f>
        <v>0</v>
      </c>
      <c r="P276" s="7">
        <f t="shared" si="188"/>
        <v>0</v>
      </c>
      <c r="Q276" s="13">
        <f>VLOOKUP($B276,AAFTE!$C$4:$G$300,5,0)</f>
        <v>0</v>
      </c>
      <c r="R276" s="7">
        <f t="shared" si="189"/>
        <v>0</v>
      </c>
    </row>
    <row r="277" spans="1:18" ht="15" thickBot="1" x14ac:dyDescent="0.4">
      <c r="A277" s="1" t="s">
        <v>198</v>
      </c>
      <c r="B277" s="1" t="s">
        <v>201</v>
      </c>
      <c r="C277" s="7">
        <f>IFERROR(VLOOKUP($B277,'SpEd BEA Rates by Month'!$B$4:$C$380,2,0)," ")</f>
        <v>10174.24</v>
      </c>
      <c r="D277" s="7">
        <f t="shared" si="169"/>
        <v>11700.375999999998</v>
      </c>
      <c r="E277" s="13">
        <f>VLOOKUP($B277,AAFTE!$C$4:$D$300,2,0)</f>
        <v>0</v>
      </c>
      <c r="F277" s="7">
        <f t="shared" si="190"/>
        <v>0</v>
      </c>
      <c r="G277" s="7">
        <f>IFERROR(VLOOKUP($B277,'SpEd BEA Rates by Month'!$B$4:$O$380,$G$1,0),"")</f>
        <v>0</v>
      </c>
      <c r="H277" s="7">
        <f t="shared" si="184"/>
        <v>0</v>
      </c>
      <c r="I277" s="13">
        <f>VLOOKUP($B277,AAFTE!$C$4:$F$300,3,0)</f>
        <v>0</v>
      </c>
      <c r="J277" s="7">
        <f t="shared" si="185"/>
        <v>0</v>
      </c>
      <c r="K277" s="7">
        <f>IFERROR(VLOOKUP($B277,'SpEd BEA Rates by Month'!$B$4:$O$380,$K$1,0),"")</f>
        <v>0</v>
      </c>
      <c r="L277" s="7">
        <f t="shared" si="186"/>
        <v>0</v>
      </c>
      <c r="M277" s="13">
        <f>VLOOKUP($B277,AAFTE!$C$4:$F$300,4,0)</f>
        <v>0</v>
      </c>
      <c r="N277" s="7">
        <f t="shared" si="187"/>
        <v>0</v>
      </c>
      <c r="O277" s="7">
        <f>IFERROR(VLOOKUP($B277,'SpEd BEA Rates by Month'!$B$4:$O$380,$O$1,0),"")</f>
        <v>0</v>
      </c>
      <c r="P277" s="7">
        <f t="shared" si="188"/>
        <v>0</v>
      </c>
      <c r="Q277" s="13">
        <f>VLOOKUP($B277,AAFTE!$C$4:$G$300,5,0)</f>
        <v>0</v>
      </c>
      <c r="R277" s="7">
        <f t="shared" si="189"/>
        <v>0</v>
      </c>
    </row>
    <row r="278" spans="1:18" ht="15" thickBot="1" x14ac:dyDescent="0.4">
      <c r="A278" s="5" t="s">
        <v>360</v>
      </c>
      <c r="B278" s="5" t="s">
        <v>844</v>
      </c>
      <c r="C278" s="28" t="str">
        <f>IFERROR(VLOOKUP($B278,'SpEd BEA Rates by Month'!$B$4:$C$380,2,0)," ")</f>
        <v xml:space="preserve"> </v>
      </c>
      <c r="D278" s="11">
        <f>F278/E278</f>
        <v>11411.707599999998</v>
      </c>
      <c r="E278" s="25">
        <f>SUM(E275:E277)</f>
        <v>8.75</v>
      </c>
      <c r="F278" s="17">
        <f>SUM(F275:F277)</f>
        <v>99852.441499999986</v>
      </c>
      <c r="G278" s="18" t="str">
        <f>IFERROR(VLOOKUP($B278,'SpEd BEA Rates by Month'!$B$4:$O$380,$G$1,0),"")</f>
        <v/>
      </c>
      <c r="H278" s="10" t="e">
        <f>J278/I278</f>
        <v>#DIV/0!</v>
      </c>
      <c r="I278" s="15">
        <f>SUM(I275:I277)</f>
        <v>0</v>
      </c>
      <c r="J278" s="18">
        <f>SUM(J275:J277)</f>
        <v>0</v>
      </c>
      <c r="K278" s="8" t="str">
        <f>IFERROR(VLOOKUP($B278,'SpEd BEA Rates by Month'!$B$4:$O$380,$K$1,0),"")</f>
        <v/>
      </c>
      <c r="L278" s="9" t="e">
        <f>N278/M278</f>
        <v>#DIV/0!</v>
      </c>
      <c r="M278" s="19">
        <f>SUM(M275:M277)</f>
        <v>0</v>
      </c>
      <c r="N278" s="9">
        <f>SUM(N275:N277)</f>
        <v>0</v>
      </c>
      <c r="O278" s="21" t="str">
        <f>IFERROR(VLOOKUP($B278,'SpEd BEA Rates by Month'!$B$4:$O$380,$O$1,0),"")</f>
        <v/>
      </c>
      <c r="P278" s="21" t="e">
        <f>R278/Q278</f>
        <v>#DIV/0!</v>
      </c>
      <c r="Q278" s="23">
        <f>SUM(Q275:Q277)</f>
        <v>0</v>
      </c>
      <c r="R278" s="21">
        <f>SUM(R275:R277)</f>
        <v>0</v>
      </c>
    </row>
    <row r="279" spans="1:18" ht="15" thickBot="1" x14ac:dyDescent="0.4">
      <c r="A279" s="5"/>
      <c r="B279" s="5" t="s">
        <v>872</v>
      </c>
      <c r="C279" s="28" t="str">
        <f>IFERROR(VLOOKUP($B279,'SpEd BEA Rates by Month'!$B$4:$C$380,2,0)," ")</f>
        <v xml:space="preserve"> </v>
      </c>
      <c r="D279" s="11">
        <f>D278/12</f>
        <v>950.97563333333312</v>
      </c>
      <c r="E279" s="14"/>
      <c r="F279" s="24"/>
      <c r="G279" s="18" t="str">
        <f>IFERROR(VLOOKUP($B279,'SpEd BEA Rates by Month'!$B$4:$O$380,$G$1,0),"")</f>
        <v/>
      </c>
      <c r="H279" s="10" t="e">
        <f>H278/12</f>
        <v>#DIV/0!</v>
      </c>
      <c r="I279" s="15"/>
      <c r="J279" s="18"/>
      <c r="K279" s="8" t="str">
        <f>IFERROR(VLOOKUP($B279,'SpEd BEA Rates by Month'!$B$4:$O$380,$K$1,0),"")</f>
        <v/>
      </c>
      <c r="L279" s="9" t="e">
        <f>L278/12</f>
        <v>#DIV/0!</v>
      </c>
      <c r="M279" s="19"/>
      <c r="N279" s="9"/>
      <c r="O279" s="21" t="str">
        <f>IFERROR(VLOOKUP($B279,'SpEd BEA Rates by Month'!$B$4:$O$380,$O$1,0),"")</f>
        <v/>
      </c>
      <c r="P279" s="21" t="e">
        <f>P278/12</f>
        <v>#DIV/0!</v>
      </c>
      <c r="Q279" s="23"/>
      <c r="R279" s="21"/>
    </row>
    <row r="280" spans="1:18" ht="15" thickBot="1" x14ac:dyDescent="0.4">
      <c r="A280" s="5"/>
      <c r="B280" s="5" t="s">
        <v>853</v>
      </c>
      <c r="C280" s="28" t="str">
        <f>IFERROR(VLOOKUP($B280,'SpEd BEA Rates by Month'!$B$4:$C$380,2,0)," ")</f>
        <v xml:space="preserve"> </v>
      </c>
      <c r="D280" s="11">
        <f>0.05*D279</f>
        <v>47.548781666666656</v>
      </c>
      <c r="E280" s="14"/>
      <c r="F280" s="24"/>
      <c r="G280" s="18" t="str">
        <f>IFERROR(VLOOKUP($B280,'SpEd BEA Rates by Month'!$B$4:$O$380,$G$1,0),"")</f>
        <v/>
      </c>
      <c r="H280" s="10" t="e">
        <f>0.05*H279</f>
        <v>#DIV/0!</v>
      </c>
      <c r="I280" s="15"/>
      <c r="J280" s="18"/>
      <c r="K280" s="8" t="str">
        <f>IFERROR(VLOOKUP($B280,'SpEd BEA Rates by Month'!$B$4:$O$380,$K$1,0),"")</f>
        <v/>
      </c>
      <c r="L280" s="9" t="e">
        <f>0.05*L279</f>
        <v>#DIV/0!</v>
      </c>
      <c r="M280" s="19"/>
      <c r="N280" s="9"/>
      <c r="O280" s="21" t="str">
        <f>IFERROR(VLOOKUP($B280,'SpEd BEA Rates by Month'!$B$4:$O$380,$O$1,0),"")</f>
        <v/>
      </c>
      <c r="P280" s="21" t="e">
        <f>0.05*P279</f>
        <v>#DIV/0!</v>
      </c>
      <c r="Q280" s="23"/>
      <c r="R280" s="21"/>
    </row>
    <row r="281" spans="1:18" ht="15" thickBot="1" x14ac:dyDescent="0.4">
      <c r="A281" s="5"/>
      <c r="B281" s="5" t="s">
        <v>377</v>
      </c>
      <c r="C281" s="28" t="str">
        <f>IFERROR(VLOOKUP($B281,'SpEd BEA Rates by Month'!$B$4:$C$380,2,0)," ")</f>
        <v xml:space="preserve"> </v>
      </c>
      <c r="D281" s="11">
        <f>D279-D280</f>
        <v>903.42685166666649</v>
      </c>
      <c r="E281" s="14"/>
      <c r="F281" s="11"/>
      <c r="G281" s="18" t="str">
        <f>IFERROR(VLOOKUP($B281,'SpEd BEA Rates by Month'!$B$4:$O$380,$G$1,0),"")</f>
        <v/>
      </c>
      <c r="H281" s="10" t="e">
        <f>H279-H280</f>
        <v>#DIV/0!</v>
      </c>
      <c r="I281" s="15"/>
      <c r="J281" s="18"/>
      <c r="K281" s="8" t="str">
        <f>IFERROR(VLOOKUP($B281,'SpEd BEA Rates by Month'!$B$4:$O$380,$K$1,0),"")</f>
        <v/>
      </c>
      <c r="L281" s="9" t="e">
        <f>L279-L280</f>
        <v>#DIV/0!</v>
      </c>
      <c r="M281" s="19"/>
      <c r="N281" s="9"/>
      <c r="O281" s="21" t="str">
        <f>IFERROR(VLOOKUP($B281,'SpEd BEA Rates by Month'!$B$4:$O$380,$O$1,0),"")</f>
        <v/>
      </c>
      <c r="P281" s="21" t="e">
        <f>P279-P280</f>
        <v>#DIV/0!</v>
      </c>
      <c r="Q281" s="23"/>
      <c r="R281" s="21"/>
    </row>
    <row r="282" spans="1:18" ht="15" thickBot="1" x14ac:dyDescent="0.4">
      <c r="A282" s="1" t="s">
        <v>202</v>
      </c>
      <c r="B282" s="1" t="s">
        <v>203</v>
      </c>
      <c r="C282" s="7">
        <f>IFERROR(VLOOKUP($B282,'SpEd BEA Rates by Month'!$B$4:$C$380,2,0)," ")</f>
        <v>10483.92</v>
      </c>
      <c r="D282" s="7">
        <f t="shared" si="169"/>
        <v>12056.508</v>
      </c>
      <c r="E282" s="13">
        <f>VLOOKUP($B282,AAFTE!$C$4:$D$300,2,0)</f>
        <v>202.375</v>
      </c>
      <c r="F282" s="7">
        <f>D282*E282</f>
        <v>2439935.8064999999</v>
      </c>
      <c r="G282" s="7">
        <f>IFERROR(VLOOKUP($B282,'SpEd BEA Rates by Month'!$B$4:$O$380,$G$1,0),"")</f>
        <v>0</v>
      </c>
      <c r="H282" s="7">
        <f t="shared" ref="H282:H296" si="191">G282*1.15</f>
        <v>0</v>
      </c>
      <c r="I282" s="13">
        <f>VLOOKUP($B282,AAFTE!$C$4:$F$300,3,0)</f>
        <v>0</v>
      </c>
      <c r="J282" s="7">
        <f t="shared" ref="J282:J296" si="192">H282*I282</f>
        <v>0</v>
      </c>
      <c r="K282" s="7">
        <f>IFERROR(VLOOKUP($B282,'SpEd BEA Rates by Month'!$B$4:$O$380,$K$1,0),"")</f>
        <v>0</v>
      </c>
      <c r="L282" s="7">
        <f t="shared" ref="L282:L296" si="193">K282*1.15</f>
        <v>0</v>
      </c>
      <c r="M282" s="13">
        <f>VLOOKUP($B282,AAFTE!$C$4:$F$300,4,0)</f>
        <v>0</v>
      </c>
      <c r="N282" s="7">
        <f t="shared" ref="N282:N296" si="194">L282*M282</f>
        <v>0</v>
      </c>
      <c r="O282" s="7">
        <f>IFERROR(VLOOKUP($B282,'SpEd BEA Rates by Month'!$B$4:$O$380,$O$1,0),"")</f>
        <v>0</v>
      </c>
      <c r="P282" s="7">
        <f t="shared" ref="P282:P296" si="195">O282*1.15</f>
        <v>0</v>
      </c>
      <c r="Q282" s="13">
        <f>VLOOKUP($B282,AAFTE!$C$4:$G$300,5,0)</f>
        <v>0</v>
      </c>
      <c r="R282" s="7">
        <f t="shared" ref="R282:R296" si="196">P282*Q282</f>
        <v>0</v>
      </c>
    </row>
    <row r="283" spans="1:18" ht="15" thickBot="1" x14ac:dyDescent="0.4">
      <c r="A283" s="1" t="s">
        <v>202</v>
      </c>
      <c r="B283" s="1" t="s">
        <v>204</v>
      </c>
      <c r="C283" s="7">
        <f>IFERROR(VLOOKUP($B283,'SpEd BEA Rates by Month'!$B$4:$C$380,2,0)," ")</f>
        <v>10680.94</v>
      </c>
      <c r="D283" s="7">
        <f t="shared" si="169"/>
        <v>12283.081</v>
      </c>
      <c r="E283" s="13">
        <f>VLOOKUP($B283,AAFTE!$C$4:$D$300,2,0)</f>
        <v>1.375</v>
      </c>
      <c r="F283" s="7">
        <f t="shared" ref="F283:F296" si="197">D283*E283</f>
        <v>16889.236375</v>
      </c>
      <c r="G283" s="7">
        <f>IFERROR(VLOOKUP($B283,'SpEd BEA Rates by Month'!$B$4:$O$380,$G$1,0),"")</f>
        <v>0</v>
      </c>
      <c r="H283" s="7">
        <f t="shared" si="191"/>
        <v>0</v>
      </c>
      <c r="I283" s="13">
        <f>VLOOKUP($B283,AAFTE!$C$4:$F$300,3,0)</f>
        <v>0</v>
      </c>
      <c r="J283" s="7">
        <f t="shared" si="192"/>
        <v>0</v>
      </c>
      <c r="K283" s="7">
        <f>IFERROR(VLOOKUP($B283,'SpEd BEA Rates by Month'!$B$4:$O$380,$K$1,0),"")</f>
        <v>0</v>
      </c>
      <c r="L283" s="7">
        <f t="shared" si="193"/>
        <v>0</v>
      </c>
      <c r="M283" s="13">
        <f>VLOOKUP($B283,AAFTE!$C$4:$F$300,4,0)</f>
        <v>0</v>
      </c>
      <c r="N283" s="7">
        <f t="shared" si="194"/>
        <v>0</v>
      </c>
      <c r="O283" s="7">
        <f>IFERROR(VLOOKUP($B283,'SpEd BEA Rates by Month'!$B$4:$O$380,$O$1,0),"")</f>
        <v>0</v>
      </c>
      <c r="P283" s="7">
        <f t="shared" si="195"/>
        <v>0</v>
      </c>
      <c r="Q283" s="13">
        <f>VLOOKUP($B283,AAFTE!$C$4:$G$300,5,0)</f>
        <v>0</v>
      </c>
      <c r="R283" s="7">
        <f t="shared" si="196"/>
        <v>0</v>
      </c>
    </row>
    <row r="284" spans="1:18" ht="15" thickBot="1" x14ac:dyDescent="0.4">
      <c r="A284" s="1" t="s">
        <v>202</v>
      </c>
      <c r="B284" s="1" t="s">
        <v>205</v>
      </c>
      <c r="C284" s="7">
        <f>IFERROR(VLOOKUP($B284,'SpEd BEA Rates by Month'!$B$4:$C$380,2,0)," ")</f>
        <v>10627.21</v>
      </c>
      <c r="D284" s="7">
        <f t="shared" si="169"/>
        <v>12221.291499999998</v>
      </c>
      <c r="E284" s="13">
        <f>VLOOKUP($B284,AAFTE!$C$4:$D$300,2,0)</f>
        <v>265.5</v>
      </c>
      <c r="F284" s="7">
        <f t="shared" si="197"/>
        <v>3244752.8932499993</v>
      </c>
      <c r="G284" s="7">
        <f>IFERROR(VLOOKUP($B284,'SpEd BEA Rates by Month'!$B$4:$O$380,$G$1,0),"")</f>
        <v>0</v>
      </c>
      <c r="H284" s="7">
        <f t="shared" si="191"/>
        <v>0</v>
      </c>
      <c r="I284" s="13">
        <f>VLOOKUP($B284,AAFTE!$C$4:$F$300,3,0)</f>
        <v>0</v>
      </c>
      <c r="J284" s="7">
        <f t="shared" si="192"/>
        <v>0</v>
      </c>
      <c r="K284" s="7">
        <f>IFERROR(VLOOKUP($B284,'SpEd BEA Rates by Month'!$B$4:$O$380,$K$1,0),"")</f>
        <v>0</v>
      </c>
      <c r="L284" s="7">
        <f t="shared" si="193"/>
        <v>0</v>
      </c>
      <c r="M284" s="13">
        <f>VLOOKUP($B284,AAFTE!$C$4:$F$300,4,0)</f>
        <v>0</v>
      </c>
      <c r="N284" s="7">
        <f t="shared" si="194"/>
        <v>0</v>
      </c>
      <c r="O284" s="7">
        <f>IFERROR(VLOOKUP($B284,'SpEd BEA Rates by Month'!$B$4:$O$380,$O$1,0),"")</f>
        <v>0</v>
      </c>
      <c r="P284" s="7">
        <f t="shared" si="195"/>
        <v>0</v>
      </c>
      <c r="Q284" s="13">
        <f>VLOOKUP($B284,AAFTE!$C$4:$G$300,5,0)</f>
        <v>0</v>
      </c>
      <c r="R284" s="7">
        <f t="shared" si="196"/>
        <v>0</v>
      </c>
    </row>
    <row r="285" spans="1:18" ht="15" thickBot="1" x14ac:dyDescent="0.4">
      <c r="A285" s="1" t="s">
        <v>202</v>
      </c>
      <c r="B285" s="1" t="s">
        <v>206</v>
      </c>
      <c r="C285" s="7">
        <f>IFERROR(VLOOKUP($B285,'SpEd BEA Rates by Month'!$B$4:$C$380,2,0)," ")</f>
        <v>11416.6</v>
      </c>
      <c r="D285" s="7">
        <f t="shared" si="169"/>
        <v>13129.09</v>
      </c>
      <c r="E285" s="13">
        <f>VLOOKUP($B285,AAFTE!$C$4:$D$300,2,0)</f>
        <v>11.875</v>
      </c>
      <c r="F285" s="7">
        <f t="shared" si="197"/>
        <v>155907.94375000001</v>
      </c>
      <c r="G285" s="7">
        <f>IFERROR(VLOOKUP($B285,'SpEd BEA Rates by Month'!$B$4:$O$380,$G$1,0),"")</f>
        <v>0</v>
      </c>
      <c r="H285" s="7">
        <f t="shared" si="191"/>
        <v>0</v>
      </c>
      <c r="I285" s="13">
        <f>VLOOKUP($B285,AAFTE!$C$4:$F$300,3,0)</f>
        <v>0</v>
      </c>
      <c r="J285" s="7">
        <f t="shared" si="192"/>
        <v>0</v>
      </c>
      <c r="K285" s="7">
        <f>IFERROR(VLOOKUP($B285,'SpEd BEA Rates by Month'!$B$4:$O$380,$K$1,0),"")</f>
        <v>0</v>
      </c>
      <c r="L285" s="7">
        <f t="shared" si="193"/>
        <v>0</v>
      </c>
      <c r="M285" s="13">
        <f>VLOOKUP($B285,AAFTE!$C$4:$F$300,4,0)</f>
        <v>0</v>
      </c>
      <c r="N285" s="7">
        <f t="shared" si="194"/>
        <v>0</v>
      </c>
      <c r="O285" s="7">
        <f>IFERROR(VLOOKUP($B285,'SpEd BEA Rates by Month'!$B$4:$O$380,$O$1,0),"")</f>
        <v>0</v>
      </c>
      <c r="P285" s="7">
        <f t="shared" si="195"/>
        <v>0</v>
      </c>
      <c r="Q285" s="13">
        <f>VLOOKUP($B285,AAFTE!$C$4:$G$300,5,0)</f>
        <v>0</v>
      </c>
      <c r="R285" s="7">
        <f t="shared" si="196"/>
        <v>0</v>
      </c>
    </row>
    <row r="286" spans="1:18" ht="15" thickBot="1" x14ac:dyDescent="0.4">
      <c r="A286" s="1" t="s">
        <v>202</v>
      </c>
      <c r="B286" s="1" t="s">
        <v>207</v>
      </c>
      <c r="C286" s="7">
        <f>IFERROR(VLOOKUP($B286,'SpEd BEA Rates by Month'!$B$4:$C$380,2,0)," ")</f>
        <v>10099.84</v>
      </c>
      <c r="D286" s="7">
        <f t="shared" si="169"/>
        <v>11614.815999999999</v>
      </c>
      <c r="E286" s="13">
        <f>VLOOKUP($B286,AAFTE!$C$4:$D$300,2,0)</f>
        <v>12.25</v>
      </c>
      <c r="F286" s="7">
        <f t="shared" si="197"/>
        <v>142281.49599999998</v>
      </c>
      <c r="G286" s="7">
        <f>IFERROR(VLOOKUP($B286,'SpEd BEA Rates by Month'!$B$4:$O$380,$G$1,0),"")</f>
        <v>0</v>
      </c>
      <c r="H286" s="7">
        <f t="shared" si="191"/>
        <v>0</v>
      </c>
      <c r="I286" s="13">
        <f>VLOOKUP($B286,AAFTE!$C$4:$F$300,3,0)</f>
        <v>0</v>
      </c>
      <c r="J286" s="7">
        <f t="shared" si="192"/>
        <v>0</v>
      </c>
      <c r="K286" s="7">
        <f>IFERROR(VLOOKUP($B286,'SpEd BEA Rates by Month'!$B$4:$O$380,$K$1,0),"")</f>
        <v>0</v>
      </c>
      <c r="L286" s="7">
        <f t="shared" si="193"/>
        <v>0</v>
      </c>
      <c r="M286" s="13">
        <f>VLOOKUP($B286,AAFTE!$C$4:$F$300,4,0)</f>
        <v>0</v>
      </c>
      <c r="N286" s="7">
        <f t="shared" si="194"/>
        <v>0</v>
      </c>
      <c r="O286" s="7">
        <f>IFERROR(VLOOKUP($B286,'SpEd BEA Rates by Month'!$B$4:$O$380,$O$1,0),"")</f>
        <v>0</v>
      </c>
      <c r="P286" s="7">
        <f t="shared" si="195"/>
        <v>0</v>
      </c>
      <c r="Q286" s="13">
        <f>VLOOKUP($B286,AAFTE!$C$4:$G$300,5,0)</f>
        <v>0</v>
      </c>
      <c r="R286" s="7">
        <f t="shared" si="196"/>
        <v>0</v>
      </c>
    </row>
    <row r="287" spans="1:18" ht="15" thickBot="1" x14ac:dyDescent="0.4">
      <c r="A287" s="1" t="s">
        <v>202</v>
      </c>
      <c r="B287" s="1" t="s">
        <v>208</v>
      </c>
      <c r="C287" s="7">
        <f>IFERROR(VLOOKUP($B287,'SpEd BEA Rates by Month'!$B$4:$C$380,2,0)," ")</f>
        <v>10561.4</v>
      </c>
      <c r="D287" s="7">
        <f t="shared" si="169"/>
        <v>12145.609999999999</v>
      </c>
      <c r="E287" s="13">
        <f>VLOOKUP($B287,AAFTE!$C$4:$D$300,2,0)</f>
        <v>40.375</v>
      </c>
      <c r="F287" s="7">
        <f t="shared" si="197"/>
        <v>490379.00374999997</v>
      </c>
      <c r="G287" s="7">
        <f>IFERROR(VLOOKUP($B287,'SpEd BEA Rates by Month'!$B$4:$O$380,$G$1,0),"")</f>
        <v>0</v>
      </c>
      <c r="H287" s="7">
        <f t="shared" si="191"/>
        <v>0</v>
      </c>
      <c r="I287" s="13">
        <f>VLOOKUP($B287,AAFTE!$C$4:$F$300,3,0)</f>
        <v>0</v>
      </c>
      <c r="J287" s="7">
        <f t="shared" si="192"/>
        <v>0</v>
      </c>
      <c r="K287" s="7">
        <f>IFERROR(VLOOKUP($B287,'SpEd BEA Rates by Month'!$B$4:$O$380,$K$1,0),"")</f>
        <v>0</v>
      </c>
      <c r="L287" s="7">
        <f t="shared" si="193"/>
        <v>0</v>
      </c>
      <c r="M287" s="13">
        <f>VLOOKUP($B287,AAFTE!$C$4:$F$300,4,0)</f>
        <v>0</v>
      </c>
      <c r="N287" s="7">
        <f t="shared" si="194"/>
        <v>0</v>
      </c>
      <c r="O287" s="7">
        <f>IFERROR(VLOOKUP($B287,'SpEd BEA Rates by Month'!$B$4:$O$380,$O$1,0),"")</f>
        <v>0</v>
      </c>
      <c r="P287" s="7">
        <f t="shared" si="195"/>
        <v>0</v>
      </c>
      <c r="Q287" s="13">
        <f>VLOOKUP($B287,AAFTE!$C$4:$G$300,5,0)</f>
        <v>0</v>
      </c>
      <c r="R287" s="7">
        <f t="shared" si="196"/>
        <v>0</v>
      </c>
    </row>
    <row r="288" spans="1:18" ht="15" thickBot="1" x14ac:dyDescent="0.4">
      <c r="A288" s="1" t="s">
        <v>202</v>
      </c>
      <c r="B288" s="1" t="s">
        <v>209</v>
      </c>
      <c r="C288" s="7">
        <f>IFERROR(VLOOKUP($B288,'SpEd BEA Rates by Month'!$B$4:$C$380,2,0)," ")</f>
        <v>10354.91</v>
      </c>
      <c r="D288" s="7">
        <f t="shared" si="169"/>
        <v>11908.146499999999</v>
      </c>
      <c r="E288" s="13">
        <f>VLOOKUP($B288,AAFTE!$C$4:$D$300,2,0)</f>
        <v>85</v>
      </c>
      <c r="F288" s="7">
        <f t="shared" si="197"/>
        <v>1012192.4524999999</v>
      </c>
      <c r="G288" s="7">
        <f>IFERROR(VLOOKUP($B288,'SpEd BEA Rates by Month'!$B$4:$O$380,$G$1,0),"")</f>
        <v>0</v>
      </c>
      <c r="H288" s="7">
        <f t="shared" si="191"/>
        <v>0</v>
      </c>
      <c r="I288" s="13">
        <f>VLOOKUP($B288,AAFTE!$C$4:$F$300,3,0)</f>
        <v>0</v>
      </c>
      <c r="J288" s="7">
        <f t="shared" si="192"/>
        <v>0</v>
      </c>
      <c r="K288" s="7">
        <f>IFERROR(VLOOKUP($B288,'SpEd BEA Rates by Month'!$B$4:$O$380,$K$1,0),"")</f>
        <v>0</v>
      </c>
      <c r="L288" s="7">
        <f t="shared" si="193"/>
        <v>0</v>
      </c>
      <c r="M288" s="13">
        <f>VLOOKUP($B288,AAFTE!$C$4:$F$300,4,0)</f>
        <v>0</v>
      </c>
      <c r="N288" s="7">
        <f t="shared" si="194"/>
        <v>0</v>
      </c>
      <c r="O288" s="7">
        <f>IFERROR(VLOOKUP($B288,'SpEd BEA Rates by Month'!$B$4:$O$380,$O$1,0),"")</f>
        <v>0</v>
      </c>
      <c r="P288" s="7">
        <f t="shared" si="195"/>
        <v>0</v>
      </c>
      <c r="Q288" s="13">
        <f>VLOOKUP($B288,AAFTE!$C$4:$G$300,5,0)</f>
        <v>0</v>
      </c>
      <c r="R288" s="7">
        <f t="shared" si="196"/>
        <v>0</v>
      </c>
    </row>
    <row r="289" spans="1:18" ht="15" thickBot="1" x14ac:dyDescent="0.4">
      <c r="A289" s="1" t="s">
        <v>202</v>
      </c>
      <c r="B289" s="1" t="s">
        <v>210</v>
      </c>
      <c r="C289" s="7">
        <f>IFERROR(VLOOKUP($B289,'SpEd BEA Rates by Month'!$B$4:$C$380,2,0)," ")</f>
        <v>10464.5</v>
      </c>
      <c r="D289" s="7">
        <f t="shared" si="169"/>
        <v>12034.174999999999</v>
      </c>
      <c r="E289" s="13">
        <f>VLOOKUP($B289,AAFTE!$C$4:$D$300,2,0)</f>
        <v>29.625</v>
      </c>
      <c r="F289" s="7">
        <f t="shared" si="197"/>
        <v>356512.43437499995</v>
      </c>
      <c r="G289" s="7">
        <f>IFERROR(VLOOKUP($B289,'SpEd BEA Rates by Month'!$B$4:$O$380,$G$1,0),"")</f>
        <v>0</v>
      </c>
      <c r="H289" s="7">
        <f t="shared" si="191"/>
        <v>0</v>
      </c>
      <c r="I289" s="13">
        <f>VLOOKUP($B289,AAFTE!$C$4:$F$300,3,0)</f>
        <v>0</v>
      </c>
      <c r="J289" s="7">
        <f t="shared" si="192"/>
        <v>0</v>
      </c>
      <c r="K289" s="7">
        <f>IFERROR(VLOOKUP($B289,'SpEd BEA Rates by Month'!$B$4:$O$380,$K$1,0),"")</f>
        <v>0</v>
      </c>
      <c r="L289" s="7">
        <f t="shared" si="193"/>
        <v>0</v>
      </c>
      <c r="M289" s="13">
        <f>VLOOKUP($B289,AAFTE!$C$4:$F$300,4,0)</f>
        <v>0</v>
      </c>
      <c r="N289" s="7">
        <f t="shared" si="194"/>
        <v>0</v>
      </c>
      <c r="O289" s="7">
        <f>IFERROR(VLOOKUP($B289,'SpEd BEA Rates by Month'!$B$4:$O$380,$O$1,0),"")</f>
        <v>0</v>
      </c>
      <c r="P289" s="7">
        <f t="shared" si="195"/>
        <v>0</v>
      </c>
      <c r="Q289" s="13">
        <f>VLOOKUP($B289,AAFTE!$C$4:$G$300,5,0)</f>
        <v>0</v>
      </c>
      <c r="R289" s="7">
        <f t="shared" si="196"/>
        <v>0</v>
      </c>
    </row>
    <row r="290" spans="1:18" ht="15" thickBot="1" x14ac:dyDescent="0.4">
      <c r="A290" s="1" t="s">
        <v>202</v>
      </c>
      <c r="B290" s="1" t="s">
        <v>211</v>
      </c>
      <c r="C290" s="7">
        <f>IFERROR(VLOOKUP($B290,'SpEd BEA Rates by Month'!$B$4:$C$380,2,0)," ")</f>
        <v>10940.87</v>
      </c>
      <c r="D290" s="7">
        <f t="shared" si="169"/>
        <v>12582.0005</v>
      </c>
      <c r="E290" s="13">
        <f>VLOOKUP($B290,AAFTE!$C$4:$D$300,2,0)</f>
        <v>81.625</v>
      </c>
      <c r="F290" s="7">
        <f t="shared" si="197"/>
        <v>1027005.7908125001</v>
      </c>
      <c r="G290" s="7">
        <f>IFERROR(VLOOKUP($B290,'SpEd BEA Rates by Month'!$B$4:$O$380,$G$1,0),"")</f>
        <v>0</v>
      </c>
      <c r="H290" s="7">
        <f t="shared" si="191"/>
        <v>0</v>
      </c>
      <c r="I290" s="13">
        <f>VLOOKUP($B290,AAFTE!$C$4:$F$300,3,0)</f>
        <v>0</v>
      </c>
      <c r="J290" s="7">
        <f t="shared" si="192"/>
        <v>0</v>
      </c>
      <c r="K290" s="7">
        <f>IFERROR(VLOOKUP($B290,'SpEd BEA Rates by Month'!$B$4:$O$380,$K$1,0),"")</f>
        <v>0</v>
      </c>
      <c r="L290" s="7">
        <f t="shared" si="193"/>
        <v>0</v>
      </c>
      <c r="M290" s="13">
        <f>VLOOKUP($B290,AAFTE!$C$4:$F$300,4,0)</f>
        <v>0</v>
      </c>
      <c r="N290" s="7">
        <f t="shared" si="194"/>
        <v>0</v>
      </c>
      <c r="O290" s="7">
        <f>IFERROR(VLOOKUP($B290,'SpEd BEA Rates by Month'!$B$4:$O$380,$O$1,0),"")</f>
        <v>0</v>
      </c>
      <c r="P290" s="7">
        <f t="shared" si="195"/>
        <v>0</v>
      </c>
      <c r="Q290" s="13">
        <f>VLOOKUP($B290,AAFTE!$C$4:$G$300,5,0)</f>
        <v>0</v>
      </c>
      <c r="R290" s="7">
        <f t="shared" si="196"/>
        <v>0</v>
      </c>
    </row>
    <row r="291" spans="1:18" ht="15" thickBot="1" x14ac:dyDescent="0.4">
      <c r="A291" s="1" t="s">
        <v>202</v>
      </c>
      <c r="B291" s="1" t="s">
        <v>212</v>
      </c>
      <c r="C291" s="7">
        <f>IFERROR(VLOOKUP($B291,'SpEd BEA Rates by Month'!$B$4:$C$380,2,0)," ")</f>
        <v>10815.91</v>
      </c>
      <c r="D291" s="7">
        <f t="shared" si="169"/>
        <v>12438.296499999999</v>
      </c>
      <c r="E291" s="13">
        <f>VLOOKUP($B291,AAFTE!$C$4:$D$300,2,0)</f>
        <v>175.75</v>
      </c>
      <c r="F291" s="7">
        <f t="shared" si="197"/>
        <v>2186030.6098749996</v>
      </c>
      <c r="G291" s="7">
        <f>IFERROR(VLOOKUP($B291,'SpEd BEA Rates by Month'!$B$4:$O$380,$G$1,0),"")</f>
        <v>0</v>
      </c>
      <c r="H291" s="7">
        <f t="shared" si="191"/>
        <v>0</v>
      </c>
      <c r="I291" s="13">
        <f>VLOOKUP($B291,AAFTE!$C$4:$F$300,3,0)</f>
        <v>0</v>
      </c>
      <c r="J291" s="7">
        <f t="shared" si="192"/>
        <v>0</v>
      </c>
      <c r="K291" s="7">
        <f>IFERROR(VLOOKUP($B291,'SpEd BEA Rates by Month'!$B$4:$O$380,$K$1,0),"")</f>
        <v>0</v>
      </c>
      <c r="L291" s="7">
        <f t="shared" si="193"/>
        <v>0</v>
      </c>
      <c r="M291" s="13">
        <f>VLOOKUP($B291,AAFTE!$C$4:$F$300,4,0)</f>
        <v>0</v>
      </c>
      <c r="N291" s="7">
        <f t="shared" si="194"/>
        <v>0</v>
      </c>
      <c r="O291" s="7">
        <f>IFERROR(VLOOKUP($B291,'SpEd BEA Rates by Month'!$B$4:$O$380,$O$1,0),"")</f>
        <v>0</v>
      </c>
      <c r="P291" s="7">
        <f t="shared" si="195"/>
        <v>0</v>
      </c>
      <c r="Q291" s="13">
        <f>VLOOKUP($B291,AAFTE!$C$4:$G$300,5,0)</f>
        <v>0</v>
      </c>
      <c r="R291" s="7">
        <f t="shared" si="196"/>
        <v>0</v>
      </c>
    </row>
    <row r="292" spans="1:18" ht="15" thickBot="1" x14ac:dyDescent="0.4">
      <c r="A292" s="1" t="s">
        <v>202</v>
      </c>
      <c r="B292" s="1" t="s">
        <v>213</v>
      </c>
      <c r="C292" s="7">
        <f>IFERROR(VLOOKUP($B292,'SpEd BEA Rates by Month'!$B$4:$C$380,2,0)," ")</f>
        <v>10263.209999999999</v>
      </c>
      <c r="D292" s="7">
        <f t="shared" si="169"/>
        <v>11802.691499999997</v>
      </c>
      <c r="E292" s="13">
        <f>VLOOKUP($B292,AAFTE!$C$4:$D$300,2,0)</f>
        <v>28.25</v>
      </c>
      <c r="F292" s="7">
        <f t="shared" si="197"/>
        <v>333426.0348749999</v>
      </c>
      <c r="G292" s="7">
        <f>IFERROR(VLOOKUP($B292,'SpEd BEA Rates by Month'!$B$4:$O$380,$G$1,0),"")</f>
        <v>0</v>
      </c>
      <c r="H292" s="7">
        <f t="shared" si="191"/>
        <v>0</v>
      </c>
      <c r="I292" s="13">
        <f>VLOOKUP($B292,AAFTE!$C$4:$F$300,3,0)</f>
        <v>0</v>
      </c>
      <c r="J292" s="7">
        <f t="shared" si="192"/>
        <v>0</v>
      </c>
      <c r="K292" s="7">
        <f>IFERROR(VLOOKUP($B292,'SpEd BEA Rates by Month'!$B$4:$O$380,$K$1,0),"")</f>
        <v>0</v>
      </c>
      <c r="L292" s="7">
        <f t="shared" si="193"/>
        <v>0</v>
      </c>
      <c r="M292" s="13">
        <f>VLOOKUP($B292,AAFTE!$C$4:$F$300,4,0)</f>
        <v>0</v>
      </c>
      <c r="N292" s="7">
        <f t="shared" si="194"/>
        <v>0</v>
      </c>
      <c r="O292" s="7">
        <f>IFERROR(VLOOKUP($B292,'SpEd BEA Rates by Month'!$B$4:$O$380,$O$1,0),"")</f>
        <v>0</v>
      </c>
      <c r="P292" s="7">
        <f t="shared" si="195"/>
        <v>0</v>
      </c>
      <c r="Q292" s="13">
        <f>VLOOKUP($B292,AAFTE!$C$4:$G$300,5,0)</f>
        <v>0</v>
      </c>
      <c r="R292" s="7">
        <f t="shared" si="196"/>
        <v>0</v>
      </c>
    </row>
    <row r="293" spans="1:18" ht="15" thickBot="1" x14ac:dyDescent="0.4">
      <c r="A293" s="1" t="s">
        <v>202</v>
      </c>
      <c r="B293" s="1" t="s">
        <v>864</v>
      </c>
      <c r="C293" s="7">
        <f>IFERROR(VLOOKUP($B293,'SpEd BEA Rates by Month'!$B$4:$C$380,2,0)," ")</f>
        <v>10873.14</v>
      </c>
      <c r="D293" s="7">
        <f t="shared" si="169"/>
        <v>12504.110999999999</v>
      </c>
      <c r="E293" s="13">
        <f>VLOOKUP($B293,AAFTE!$C$4:$D$300,2,0)</f>
        <v>68.125</v>
      </c>
      <c r="F293" s="7">
        <f t="shared" si="197"/>
        <v>851842.5618749999</v>
      </c>
      <c r="G293" s="7">
        <f>IFERROR(VLOOKUP($B293,'SpEd BEA Rates by Month'!$B$4:$O$380,$G$1,0),"")</f>
        <v>0</v>
      </c>
      <c r="H293" s="7">
        <f t="shared" si="191"/>
        <v>0</v>
      </c>
      <c r="I293" s="13">
        <f>VLOOKUP($B293,AAFTE!$C$4:$F$300,3,0)</f>
        <v>0</v>
      </c>
      <c r="J293" s="7">
        <f t="shared" si="192"/>
        <v>0</v>
      </c>
      <c r="K293" s="7">
        <f>IFERROR(VLOOKUP($B293,'SpEd BEA Rates by Month'!$B$4:$O$380,$K$1,0),"")</f>
        <v>0</v>
      </c>
      <c r="L293" s="7">
        <f t="shared" si="193"/>
        <v>0</v>
      </c>
      <c r="M293" s="13">
        <f>VLOOKUP($B293,AAFTE!$C$4:$F$300,4,0)</f>
        <v>0</v>
      </c>
      <c r="N293" s="7">
        <f t="shared" si="194"/>
        <v>0</v>
      </c>
      <c r="O293" s="7">
        <f>IFERROR(VLOOKUP($B293,'SpEd BEA Rates by Month'!$B$4:$O$380,$O$1,0),"")</f>
        <v>0</v>
      </c>
      <c r="P293" s="7">
        <f t="shared" si="195"/>
        <v>0</v>
      </c>
      <c r="Q293" s="13">
        <f>VLOOKUP($B293,AAFTE!$C$4:$G$300,5,0)</f>
        <v>0</v>
      </c>
      <c r="R293" s="7">
        <f t="shared" si="196"/>
        <v>0</v>
      </c>
    </row>
    <row r="294" spans="1:18" ht="15" thickBot="1" x14ac:dyDescent="0.4">
      <c r="A294" s="1" t="s">
        <v>202</v>
      </c>
      <c r="B294" s="1" t="s">
        <v>214</v>
      </c>
      <c r="C294" s="7">
        <f>IFERROR(VLOOKUP($B294,'SpEd BEA Rates by Month'!$B$4:$C$380,2,0)," ")</f>
        <v>10966.67</v>
      </c>
      <c r="D294" s="7">
        <f t="shared" si="169"/>
        <v>12611.670499999998</v>
      </c>
      <c r="E294" s="13">
        <f>VLOOKUP($B294,AAFTE!$C$4:$D$300,2,0)</f>
        <v>340.375</v>
      </c>
      <c r="F294" s="7">
        <f t="shared" si="197"/>
        <v>4292697.3464374999</v>
      </c>
      <c r="G294" s="7">
        <f>IFERROR(VLOOKUP($B294,'SpEd BEA Rates by Month'!$B$4:$O$380,$G$1,0),"")</f>
        <v>0</v>
      </c>
      <c r="H294" s="7">
        <f t="shared" si="191"/>
        <v>0</v>
      </c>
      <c r="I294" s="13">
        <f>VLOOKUP($B294,AAFTE!$C$4:$F$300,3,0)</f>
        <v>0</v>
      </c>
      <c r="J294" s="7">
        <f t="shared" si="192"/>
        <v>0</v>
      </c>
      <c r="K294" s="7">
        <f>IFERROR(VLOOKUP($B294,'SpEd BEA Rates by Month'!$B$4:$O$380,$K$1,0),"")</f>
        <v>0</v>
      </c>
      <c r="L294" s="7">
        <f t="shared" si="193"/>
        <v>0</v>
      </c>
      <c r="M294" s="13">
        <f>VLOOKUP($B294,AAFTE!$C$4:$F$300,4,0)</f>
        <v>0</v>
      </c>
      <c r="N294" s="7">
        <f t="shared" si="194"/>
        <v>0</v>
      </c>
      <c r="O294" s="7">
        <f>IFERROR(VLOOKUP($B294,'SpEd BEA Rates by Month'!$B$4:$O$380,$O$1,0),"")</f>
        <v>0</v>
      </c>
      <c r="P294" s="7">
        <f t="shared" si="195"/>
        <v>0</v>
      </c>
      <c r="Q294" s="13">
        <f>VLOOKUP($B294,AAFTE!$C$4:$G$300,5,0)</f>
        <v>0</v>
      </c>
      <c r="R294" s="7">
        <f t="shared" si="196"/>
        <v>0</v>
      </c>
    </row>
    <row r="295" spans="1:18" ht="15" thickBot="1" x14ac:dyDescent="0.4">
      <c r="A295" s="1" t="s">
        <v>202</v>
      </c>
      <c r="B295" s="1" t="s">
        <v>215</v>
      </c>
      <c r="C295" s="7">
        <f>IFERROR(VLOOKUP($B295,'SpEd BEA Rates by Month'!$B$4:$C$380,2,0)," ")</f>
        <v>10589.26</v>
      </c>
      <c r="D295" s="7">
        <f t="shared" si="169"/>
        <v>12177.648999999999</v>
      </c>
      <c r="E295" s="13">
        <f>VLOOKUP($B295,AAFTE!$C$4:$D$300,2,0)</f>
        <v>53.5</v>
      </c>
      <c r="F295" s="7">
        <f t="shared" si="197"/>
        <v>651504.22149999999</v>
      </c>
      <c r="G295" s="7">
        <f>IFERROR(VLOOKUP($B295,'SpEd BEA Rates by Month'!$B$4:$O$380,$G$1,0),"")</f>
        <v>0</v>
      </c>
      <c r="H295" s="7">
        <f t="shared" si="191"/>
        <v>0</v>
      </c>
      <c r="I295" s="13">
        <f>VLOOKUP($B295,AAFTE!$C$4:$F$300,3,0)</f>
        <v>0</v>
      </c>
      <c r="J295" s="7">
        <f t="shared" si="192"/>
        <v>0</v>
      </c>
      <c r="K295" s="7">
        <f>IFERROR(VLOOKUP($B295,'SpEd BEA Rates by Month'!$B$4:$O$380,$K$1,0),"")</f>
        <v>0</v>
      </c>
      <c r="L295" s="7">
        <f t="shared" si="193"/>
        <v>0</v>
      </c>
      <c r="M295" s="13">
        <f>VLOOKUP($B295,AAFTE!$C$4:$F$300,4,0)</f>
        <v>0</v>
      </c>
      <c r="N295" s="7">
        <f t="shared" si="194"/>
        <v>0</v>
      </c>
      <c r="O295" s="7">
        <f>IFERROR(VLOOKUP($B295,'SpEd BEA Rates by Month'!$B$4:$O$380,$O$1,0),"")</f>
        <v>0</v>
      </c>
      <c r="P295" s="7">
        <f t="shared" si="195"/>
        <v>0</v>
      </c>
      <c r="Q295" s="13">
        <f>VLOOKUP($B295,AAFTE!$C$4:$G$300,5,0)</f>
        <v>0</v>
      </c>
      <c r="R295" s="7">
        <f t="shared" si="196"/>
        <v>0</v>
      </c>
    </row>
    <row r="296" spans="1:18" ht="15" thickBot="1" x14ac:dyDescent="0.4">
      <c r="A296" s="1" t="s">
        <v>202</v>
      </c>
      <c r="B296" s="1" t="s">
        <v>216</v>
      </c>
      <c r="C296" s="7">
        <f>IFERROR(VLOOKUP($B296,'SpEd BEA Rates by Month'!$B$4:$C$380,2,0)," ")</f>
        <v>10483.73</v>
      </c>
      <c r="D296" s="7">
        <f t="shared" si="169"/>
        <v>12056.289499999999</v>
      </c>
      <c r="E296" s="13">
        <f>VLOOKUP($B296,AAFTE!$C$4:$D$300,2,0)</f>
        <v>26.5</v>
      </c>
      <c r="F296" s="7">
        <f t="shared" si="197"/>
        <v>319491.67174999998</v>
      </c>
      <c r="G296" s="7">
        <f>IFERROR(VLOOKUP($B296,'SpEd BEA Rates by Month'!$B$4:$O$380,$G$1,0),"")</f>
        <v>0</v>
      </c>
      <c r="H296" s="7">
        <f t="shared" si="191"/>
        <v>0</v>
      </c>
      <c r="I296" s="13">
        <f>VLOOKUP($B296,AAFTE!$C$4:$F$300,3,0)</f>
        <v>0</v>
      </c>
      <c r="J296" s="7">
        <f t="shared" si="192"/>
        <v>0</v>
      </c>
      <c r="K296" s="7">
        <f>IFERROR(VLOOKUP($B296,'SpEd BEA Rates by Month'!$B$4:$O$380,$K$1,0),"")</f>
        <v>0</v>
      </c>
      <c r="L296" s="7">
        <f t="shared" si="193"/>
        <v>0</v>
      </c>
      <c r="M296" s="13">
        <f>VLOOKUP($B296,AAFTE!$C$4:$F$300,4,0)</f>
        <v>0</v>
      </c>
      <c r="N296" s="7">
        <f t="shared" si="194"/>
        <v>0</v>
      </c>
      <c r="O296" s="7">
        <f>IFERROR(VLOOKUP($B296,'SpEd BEA Rates by Month'!$B$4:$O$380,$O$1,0),"")</f>
        <v>0</v>
      </c>
      <c r="P296" s="7">
        <f t="shared" si="195"/>
        <v>0</v>
      </c>
      <c r="Q296" s="13">
        <f>VLOOKUP($B296,AAFTE!$C$4:$G$300,5,0)</f>
        <v>0</v>
      </c>
      <c r="R296" s="7">
        <f t="shared" si="196"/>
        <v>0</v>
      </c>
    </row>
    <row r="297" spans="1:18" ht="15" thickBot="1" x14ac:dyDescent="0.4">
      <c r="A297" s="5" t="s">
        <v>361</v>
      </c>
      <c r="B297" s="5" t="s">
        <v>844</v>
      </c>
      <c r="C297" s="28" t="str">
        <f>IFERROR(VLOOKUP($B297,'SpEd BEA Rates by Month'!$B$4:$C$380,2,0)," ")</f>
        <v xml:space="preserve"> </v>
      </c>
      <c r="D297" s="11">
        <f>F297/E297</f>
        <v>12316.941654569418</v>
      </c>
      <c r="E297" s="25">
        <f>SUM(E282:E296)</f>
        <v>1422.5</v>
      </c>
      <c r="F297" s="17">
        <f>SUM(F282:F296)</f>
        <v>17520849.503624998</v>
      </c>
      <c r="G297" s="18" t="str">
        <f>IFERROR(VLOOKUP($B297,'SpEd BEA Rates by Month'!$B$4:$O$380,$G$1,0),"")</f>
        <v/>
      </c>
      <c r="H297" s="10" t="e">
        <f>J297/I297</f>
        <v>#DIV/0!</v>
      </c>
      <c r="I297" s="15">
        <f>SUM(I282:I296)</f>
        <v>0</v>
      </c>
      <c r="J297" s="18">
        <f>SUM(J282:J296)</f>
        <v>0</v>
      </c>
      <c r="K297" s="8" t="str">
        <f>IFERROR(VLOOKUP($B297,'SpEd BEA Rates by Month'!$B$4:$O$380,$K$1,0),"")</f>
        <v/>
      </c>
      <c r="L297" s="9" t="e">
        <f>N297/M297</f>
        <v>#DIV/0!</v>
      </c>
      <c r="M297" s="19">
        <f>SUM(M282:M296)</f>
        <v>0</v>
      </c>
      <c r="N297" s="9">
        <f>SUM(N282:N296)</f>
        <v>0</v>
      </c>
      <c r="O297" s="21" t="str">
        <f>IFERROR(VLOOKUP($B297,'SpEd BEA Rates by Month'!$B$4:$O$380,$O$1,0),"")</f>
        <v/>
      </c>
      <c r="P297" s="21" t="e">
        <f>R297/Q297</f>
        <v>#DIV/0!</v>
      </c>
      <c r="Q297" s="23">
        <f>SUM(Q282:Q296)</f>
        <v>0</v>
      </c>
      <c r="R297" s="21">
        <f>SUM(R282:R296)</f>
        <v>0</v>
      </c>
    </row>
    <row r="298" spans="1:18" ht="15" thickBot="1" x14ac:dyDescent="0.4">
      <c r="A298" s="5"/>
      <c r="B298" s="5" t="s">
        <v>872</v>
      </c>
      <c r="C298" s="28" t="str">
        <f>IFERROR(VLOOKUP($B298,'SpEd BEA Rates by Month'!$B$4:$C$380,2,0)," ")</f>
        <v xml:space="preserve"> </v>
      </c>
      <c r="D298" s="11">
        <f>D297/12</f>
        <v>1026.4118045474515</v>
      </c>
      <c r="E298" s="14"/>
      <c r="F298" s="24"/>
      <c r="G298" s="18" t="str">
        <f>IFERROR(VLOOKUP($B298,'SpEd BEA Rates by Month'!$B$4:$O$380,$G$1,0),"")</f>
        <v/>
      </c>
      <c r="H298" s="10" t="e">
        <f>H297/12</f>
        <v>#DIV/0!</v>
      </c>
      <c r="I298" s="15"/>
      <c r="J298" s="18"/>
      <c r="K298" s="8" t="str">
        <f>IFERROR(VLOOKUP($B298,'SpEd BEA Rates by Month'!$B$4:$O$380,$K$1,0),"")</f>
        <v/>
      </c>
      <c r="L298" s="9" t="e">
        <f>L297/12</f>
        <v>#DIV/0!</v>
      </c>
      <c r="M298" s="19"/>
      <c r="N298" s="9"/>
      <c r="O298" s="21" t="str">
        <f>IFERROR(VLOOKUP($B298,'SpEd BEA Rates by Month'!$B$4:$O$380,$O$1,0),"")</f>
        <v/>
      </c>
      <c r="P298" s="21" t="e">
        <f>P297/12</f>
        <v>#DIV/0!</v>
      </c>
      <c r="Q298" s="23"/>
      <c r="R298" s="21"/>
    </row>
    <row r="299" spans="1:18" ht="15" thickBot="1" x14ac:dyDescent="0.4">
      <c r="A299" s="5"/>
      <c r="B299" s="5" t="s">
        <v>853</v>
      </c>
      <c r="C299" s="28" t="str">
        <f>IFERROR(VLOOKUP($B299,'SpEd BEA Rates by Month'!$B$4:$C$380,2,0)," ")</f>
        <v xml:space="preserve"> </v>
      </c>
      <c r="D299" s="11">
        <f>0.05*D298</f>
        <v>51.320590227372577</v>
      </c>
      <c r="E299" s="14"/>
      <c r="F299" s="24"/>
      <c r="G299" s="18" t="str">
        <f>IFERROR(VLOOKUP($B299,'SpEd BEA Rates by Month'!$B$4:$O$380,$G$1,0),"")</f>
        <v/>
      </c>
      <c r="H299" s="10" t="e">
        <f>0.05*H298</f>
        <v>#DIV/0!</v>
      </c>
      <c r="I299" s="15"/>
      <c r="J299" s="18"/>
      <c r="K299" s="8" t="str">
        <f>IFERROR(VLOOKUP($B299,'SpEd BEA Rates by Month'!$B$4:$O$380,$K$1,0),"")</f>
        <v/>
      </c>
      <c r="L299" s="9" t="e">
        <f>0.05*L298</f>
        <v>#DIV/0!</v>
      </c>
      <c r="M299" s="19"/>
      <c r="N299" s="9"/>
      <c r="O299" s="21" t="str">
        <f>IFERROR(VLOOKUP($B299,'SpEd BEA Rates by Month'!$B$4:$O$380,$O$1,0),"")</f>
        <v/>
      </c>
      <c r="P299" s="21" t="e">
        <f>0.05*P298</f>
        <v>#DIV/0!</v>
      </c>
      <c r="Q299" s="23"/>
      <c r="R299" s="21"/>
    </row>
    <row r="300" spans="1:18" ht="15" thickBot="1" x14ac:dyDescent="0.4">
      <c r="A300" s="5"/>
      <c r="B300" s="5" t="s">
        <v>377</v>
      </c>
      <c r="C300" s="28" t="str">
        <f>IFERROR(VLOOKUP($B300,'SpEd BEA Rates by Month'!$B$4:$C$380,2,0)," ")</f>
        <v xml:space="preserve"> </v>
      </c>
      <c r="D300" s="11">
        <f>D298-D299</f>
        <v>975.09121432007896</v>
      </c>
      <c r="E300" s="14"/>
      <c r="F300" s="11"/>
      <c r="G300" s="18" t="str">
        <f>IFERROR(VLOOKUP($B300,'SpEd BEA Rates by Month'!$B$4:$O$380,$G$1,0),"")</f>
        <v/>
      </c>
      <c r="H300" s="10" t="e">
        <f>H298-H299</f>
        <v>#DIV/0!</v>
      </c>
      <c r="I300" s="15"/>
      <c r="J300" s="18"/>
      <c r="K300" s="8" t="str">
        <f>IFERROR(VLOOKUP($B300,'SpEd BEA Rates by Month'!$B$4:$O$380,$K$1,0),"")</f>
        <v/>
      </c>
      <c r="L300" s="9" t="e">
        <f>L298-L299</f>
        <v>#DIV/0!</v>
      </c>
      <c r="M300" s="19"/>
      <c r="N300" s="9"/>
      <c r="O300" s="21" t="str">
        <f>IFERROR(VLOOKUP($B300,'SpEd BEA Rates by Month'!$B$4:$O$380,$O$1,0),"")</f>
        <v/>
      </c>
      <c r="P300" s="21" t="e">
        <f>P298-P299</f>
        <v>#DIV/0!</v>
      </c>
      <c r="Q300" s="23"/>
      <c r="R300" s="21"/>
    </row>
    <row r="301" spans="1:18" ht="15" thickBot="1" x14ac:dyDescent="0.4">
      <c r="A301" s="1" t="s">
        <v>217</v>
      </c>
      <c r="B301" s="1" t="s">
        <v>218</v>
      </c>
      <c r="C301" s="7">
        <f>IFERROR(VLOOKUP($B301,'SpEd BEA Rates by Month'!$B$4:$C$380,2,0)," ")</f>
        <v>10681.61</v>
      </c>
      <c r="D301" s="7">
        <f t="shared" si="169"/>
        <v>12283.851499999999</v>
      </c>
      <c r="E301" s="13">
        <f>VLOOKUP($B301,AAFTE!$C$4:$D$300,2,0)</f>
        <v>2.125</v>
      </c>
      <c r="F301" s="7">
        <f>D301*E301</f>
        <v>26103.184437499996</v>
      </c>
      <c r="G301" s="7">
        <f>IFERROR(VLOOKUP($B301,'SpEd BEA Rates by Month'!$B$4:$O$380,$G$1,0),"")</f>
        <v>0</v>
      </c>
      <c r="H301" s="7">
        <f t="shared" ref="H301:H304" si="198">G301*1.15</f>
        <v>0</v>
      </c>
      <c r="I301" s="13">
        <f>VLOOKUP($B301,AAFTE!$C$4:$F$300,3,0)</f>
        <v>0</v>
      </c>
      <c r="J301" s="7">
        <f t="shared" ref="J301:J304" si="199">H301*I301</f>
        <v>0</v>
      </c>
      <c r="K301" s="7">
        <f>IFERROR(VLOOKUP($B301,'SpEd BEA Rates by Month'!$B$4:$O$380,$K$1,0),"")</f>
        <v>0</v>
      </c>
      <c r="L301" s="7">
        <f t="shared" ref="L301:L304" si="200">K301*1.15</f>
        <v>0</v>
      </c>
      <c r="M301" s="13">
        <f>VLOOKUP($B301,AAFTE!$C$4:$F$300,4,0)</f>
        <v>0</v>
      </c>
      <c r="N301" s="7">
        <f t="shared" ref="N301:N304" si="201">L301*M301</f>
        <v>0</v>
      </c>
      <c r="O301" s="7">
        <f>IFERROR(VLOOKUP($B301,'SpEd BEA Rates by Month'!$B$4:$O$380,$O$1,0),"")</f>
        <v>0</v>
      </c>
      <c r="P301" s="7">
        <f t="shared" ref="P301:P304" si="202">O301*1.15</f>
        <v>0</v>
      </c>
      <c r="Q301" s="13">
        <f>VLOOKUP($B301,AAFTE!$C$4:$G$300,5,0)</f>
        <v>0</v>
      </c>
      <c r="R301" s="7">
        <f t="shared" ref="R301:R304" si="203">P301*Q301</f>
        <v>0</v>
      </c>
    </row>
    <row r="302" spans="1:18" ht="15" thickBot="1" x14ac:dyDescent="0.4">
      <c r="A302" s="1" t="s">
        <v>217</v>
      </c>
      <c r="B302" s="1" t="s">
        <v>219</v>
      </c>
      <c r="C302" s="7">
        <f>IFERROR(VLOOKUP($B302,'SpEd BEA Rates by Month'!$B$4:$C$380,2,0)," ")</f>
        <v>10585.66</v>
      </c>
      <c r="D302" s="7">
        <f t="shared" si="169"/>
        <v>12173.508999999998</v>
      </c>
      <c r="E302" s="13">
        <f>VLOOKUP($B302,AAFTE!$C$4:$D$300,2,0)</f>
        <v>5.25</v>
      </c>
      <c r="F302" s="7">
        <f t="shared" ref="F302:F304" si="204">D302*E302</f>
        <v>63910.922249999989</v>
      </c>
      <c r="G302" s="7">
        <f>IFERROR(VLOOKUP($B302,'SpEd BEA Rates by Month'!$B$4:$O$380,$G$1,0),"")</f>
        <v>0</v>
      </c>
      <c r="H302" s="7">
        <f t="shared" si="198"/>
        <v>0</v>
      </c>
      <c r="I302" s="13">
        <f>VLOOKUP($B302,AAFTE!$C$4:$F$300,3,0)</f>
        <v>0</v>
      </c>
      <c r="J302" s="7">
        <f t="shared" si="199"/>
        <v>0</v>
      </c>
      <c r="K302" s="7">
        <f>IFERROR(VLOOKUP($B302,'SpEd BEA Rates by Month'!$B$4:$O$380,$K$1,0),"")</f>
        <v>0</v>
      </c>
      <c r="L302" s="7">
        <f t="shared" si="200"/>
        <v>0</v>
      </c>
      <c r="M302" s="13">
        <f>VLOOKUP($B302,AAFTE!$C$4:$F$300,4,0)</f>
        <v>0</v>
      </c>
      <c r="N302" s="7">
        <f t="shared" si="201"/>
        <v>0</v>
      </c>
      <c r="O302" s="7">
        <f>IFERROR(VLOOKUP($B302,'SpEd BEA Rates by Month'!$B$4:$O$380,$O$1,0),"")</f>
        <v>0</v>
      </c>
      <c r="P302" s="7">
        <f t="shared" si="202"/>
        <v>0</v>
      </c>
      <c r="Q302" s="13">
        <f>VLOOKUP($B302,AAFTE!$C$4:$G$300,5,0)</f>
        <v>0</v>
      </c>
      <c r="R302" s="7">
        <f t="shared" si="203"/>
        <v>0</v>
      </c>
    </row>
    <row r="303" spans="1:18" ht="15" thickBot="1" x14ac:dyDescent="0.4">
      <c r="A303" s="1" t="s">
        <v>217</v>
      </c>
      <c r="B303" s="1" t="s">
        <v>220</v>
      </c>
      <c r="C303" s="7">
        <f>IFERROR(VLOOKUP($B303,'SpEd BEA Rates by Month'!$B$4:$C$380,2,0)," ")</f>
        <v>10874.87</v>
      </c>
      <c r="D303" s="7">
        <f t="shared" si="169"/>
        <v>12506.1005</v>
      </c>
      <c r="E303" s="13">
        <f>VLOOKUP($B303,AAFTE!$C$4:$D$300,2,0)</f>
        <v>7.25</v>
      </c>
      <c r="F303" s="7">
        <f t="shared" si="204"/>
        <v>90669.228625000003</v>
      </c>
      <c r="G303" s="7">
        <f>IFERROR(VLOOKUP($B303,'SpEd BEA Rates by Month'!$B$4:$O$380,$G$1,0),"")</f>
        <v>0</v>
      </c>
      <c r="H303" s="7">
        <f t="shared" si="198"/>
        <v>0</v>
      </c>
      <c r="I303" s="13">
        <f>VLOOKUP($B303,AAFTE!$C$4:$F$300,3,0)</f>
        <v>0</v>
      </c>
      <c r="J303" s="7">
        <f t="shared" si="199"/>
        <v>0</v>
      </c>
      <c r="K303" s="7">
        <f>IFERROR(VLOOKUP($B303,'SpEd BEA Rates by Month'!$B$4:$O$380,$K$1,0),"")</f>
        <v>0</v>
      </c>
      <c r="L303" s="7">
        <f t="shared" si="200"/>
        <v>0</v>
      </c>
      <c r="M303" s="13">
        <f>VLOOKUP($B303,AAFTE!$C$4:$F$300,4,0)</f>
        <v>0</v>
      </c>
      <c r="N303" s="7">
        <f t="shared" si="201"/>
        <v>0</v>
      </c>
      <c r="O303" s="7">
        <f>IFERROR(VLOOKUP($B303,'SpEd BEA Rates by Month'!$B$4:$O$380,$O$1,0),"")</f>
        <v>0</v>
      </c>
      <c r="P303" s="7">
        <f t="shared" si="202"/>
        <v>0</v>
      </c>
      <c r="Q303" s="13">
        <f>VLOOKUP($B303,AAFTE!$C$4:$G$300,5,0)</f>
        <v>0</v>
      </c>
      <c r="R303" s="7">
        <f t="shared" si="203"/>
        <v>0</v>
      </c>
    </row>
    <row r="304" spans="1:18" ht="15" thickBot="1" x14ac:dyDescent="0.4">
      <c r="A304" s="1" t="s">
        <v>217</v>
      </c>
      <c r="B304" s="1" t="s">
        <v>221</v>
      </c>
      <c r="C304" s="7">
        <f>IFERROR(VLOOKUP($B304,'SpEd BEA Rates by Month'!$B$4:$C$380,2,0)," ")</f>
        <v>13582.1</v>
      </c>
      <c r="D304" s="7">
        <f t="shared" si="169"/>
        <v>15619.414999999999</v>
      </c>
      <c r="E304" s="13">
        <f>VLOOKUP($B304,AAFTE!$C$4:$D$300,2,0)</f>
        <v>0</v>
      </c>
      <c r="F304" s="7">
        <f t="shared" si="204"/>
        <v>0</v>
      </c>
      <c r="G304" s="7">
        <f>IFERROR(VLOOKUP($B304,'SpEd BEA Rates by Month'!$B$4:$O$380,$G$1,0),"")</f>
        <v>0</v>
      </c>
      <c r="H304" s="7">
        <f t="shared" si="198"/>
        <v>0</v>
      </c>
      <c r="I304" s="13">
        <f>VLOOKUP($B304,AAFTE!$C$4:$F$300,3,0)</f>
        <v>0</v>
      </c>
      <c r="J304" s="7">
        <f t="shared" si="199"/>
        <v>0</v>
      </c>
      <c r="K304" s="7">
        <f>IFERROR(VLOOKUP($B304,'SpEd BEA Rates by Month'!$B$4:$O$380,$K$1,0),"")</f>
        <v>0</v>
      </c>
      <c r="L304" s="7">
        <f t="shared" si="200"/>
        <v>0</v>
      </c>
      <c r="M304" s="13">
        <f>VLOOKUP($B304,AAFTE!$C$4:$F$300,4,0)</f>
        <v>0</v>
      </c>
      <c r="N304" s="7">
        <f t="shared" si="201"/>
        <v>0</v>
      </c>
      <c r="O304" s="7">
        <f>IFERROR(VLOOKUP($B304,'SpEd BEA Rates by Month'!$B$4:$O$380,$O$1,0),"")</f>
        <v>0</v>
      </c>
      <c r="P304" s="7">
        <f t="shared" si="202"/>
        <v>0</v>
      </c>
      <c r="Q304" s="13">
        <f>VLOOKUP($B304,AAFTE!$C$4:$G$300,5,0)</f>
        <v>0</v>
      </c>
      <c r="R304" s="7">
        <f t="shared" si="203"/>
        <v>0</v>
      </c>
    </row>
    <row r="305" spans="1:18" ht="15" thickBot="1" x14ac:dyDescent="0.4">
      <c r="A305" s="5" t="s">
        <v>362</v>
      </c>
      <c r="B305" s="5" t="s">
        <v>844</v>
      </c>
      <c r="C305" s="28" t="str">
        <f>IFERROR(VLOOKUP($B305,'SpEd BEA Rates by Month'!$B$4:$C$380,2,0)," ")</f>
        <v xml:space="preserve"> </v>
      </c>
      <c r="D305" s="11">
        <f>F305/E305</f>
        <v>12354.416089743589</v>
      </c>
      <c r="E305" s="25">
        <f>SUM(E301:E304)</f>
        <v>14.625</v>
      </c>
      <c r="F305" s="17">
        <f>SUM(F301:F304)</f>
        <v>180683.33531249998</v>
      </c>
      <c r="G305" s="18" t="str">
        <f>IFERROR(VLOOKUP($B305,'SpEd BEA Rates by Month'!$B$4:$O$380,$G$1,0),"")</f>
        <v/>
      </c>
      <c r="H305" s="10" t="e">
        <f>J305/I305</f>
        <v>#DIV/0!</v>
      </c>
      <c r="I305" s="15">
        <f>SUM(I301:I304)</f>
        <v>0</v>
      </c>
      <c r="J305" s="18">
        <f>SUM(J301:J304)</f>
        <v>0</v>
      </c>
      <c r="K305" s="8" t="str">
        <f>IFERROR(VLOOKUP($B305,'SpEd BEA Rates by Month'!$B$4:$O$380,$K$1,0),"")</f>
        <v/>
      </c>
      <c r="L305" s="9" t="e">
        <f>N305/M305</f>
        <v>#DIV/0!</v>
      </c>
      <c r="M305" s="19">
        <f>SUM(M301:M304)</f>
        <v>0</v>
      </c>
      <c r="N305" s="9">
        <f>SUM(N301:N304)</f>
        <v>0</v>
      </c>
      <c r="O305" s="21" t="str">
        <f>IFERROR(VLOOKUP($B305,'SpEd BEA Rates by Month'!$B$4:$O$380,$O$1,0),"")</f>
        <v/>
      </c>
      <c r="P305" s="21" t="e">
        <f>R305/Q305</f>
        <v>#DIV/0!</v>
      </c>
      <c r="Q305" s="23">
        <f>SUM(Q301:Q304)</f>
        <v>0</v>
      </c>
      <c r="R305" s="21">
        <f>SUM(R301:R304)</f>
        <v>0</v>
      </c>
    </row>
    <row r="306" spans="1:18" ht="15" thickBot="1" x14ac:dyDescent="0.4">
      <c r="A306" s="5"/>
      <c r="B306" s="5" t="s">
        <v>872</v>
      </c>
      <c r="C306" s="28" t="str">
        <f>IFERROR(VLOOKUP($B306,'SpEd BEA Rates by Month'!$B$4:$C$380,2,0)," ")</f>
        <v xml:space="preserve"> </v>
      </c>
      <c r="D306" s="11">
        <f>D305/12</f>
        <v>1029.534674145299</v>
      </c>
      <c r="E306" s="14"/>
      <c r="F306" s="24"/>
      <c r="G306" s="18" t="str">
        <f>IFERROR(VLOOKUP($B306,'SpEd BEA Rates by Month'!$B$4:$O$380,$G$1,0),"")</f>
        <v/>
      </c>
      <c r="H306" s="10" t="e">
        <f>H305/12</f>
        <v>#DIV/0!</v>
      </c>
      <c r="I306" s="15"/>
      <c r="J306" s="18"/>
      <c r="K306" s="8" t="str">
        <f>IFERROR(VLOOKUP($B306,'SpEd BEA Rates by Month'!$B$4:$O$380,$K$1,0),"")</f>
        <v/>
      </c>
      <c r="L306" s="9" t="e">
        <f>L305/12</f>
        <v>#DIV/0!</v>
      </c>
      <c r="M306" s="19"/>
      <c r="N306" s="9"/>
      <c r="O306" s="21" t="str">
        <f>IFERROR(VLOOKUP($B306,'SpEd BEA Rates by Month'!$B$4:$O$380,$O$1,0),"")</f>
        <v/>
      </c>
      <c r="P306" s="21" t="e">
        <f>P305/12</f>
        <v>#DIV/0!</v>
      </c>
      <c r="Q306" s="23"/>
      <c r="R306" s="21"/>
    </row>
    <row r="307" spans="1:18" ht="15" thickBot="1" x14ac:dyDescent="0.4">
      <c r="A307" s="5"/>
      <c r="B307" s="5" t="s">
        <v>853</v>
      </c>
      <c r="C307" s="28" t="str">
        <f>IFERROR(VLOOKUP($B307,'SpEd BEA Rates by Month'!$B$4:$C$380,2,0)," ")</f>
        <v xml:space="preserve"> </v>
      </c>
      <c r="D307" s="11">
        <f>0.05*D306</f>
        <v>51.476733707264955</v>
      </c>
      <c r="E307" s="14"/>
      <c r="F307" s="24"/>
      <c r="G307" s="18" t="str">
        <f>IFERROR(VLOOKUP($B307,'SpEd BEA Rates by Month'!$B$4:$O$380,$G$1,0),"")</f>
        <v/>
      </c>
      <c r="H307" s="10" t="e">
        <f>0.05*H306</f>
        <v>#DIV/0!</v>
      </c>
      <c r="I307" s="15"/>
      <c r="J307" s="18"/>
      <c r="K307" s="8" t="str">
        <f>IFERROR(VLOOKUP($B307,'SpEd BEA Rates by Month'!$B$4:$O$380,$K$1,0),"")</f>
        <v/>
      </c>
      <c r="L307" s="9" t="e">
        <f>0.05*L306</f>
        <v>#DIV/0!</v>
      </c>
      <c r="M307" s="19"/>
      <c r="N307" s="9"/>
      <c r="O307" s="21" t="str">
        <f>IFERROR(VLOOKUP($B307,'SpEd BEA Rates by Month'!$B$4:$O$380,$O$1,0),"")</f>
        <v/>
      </c>
      <c r="P307" s="21" t="e">
        <f>0.05*P306</f>
        <v>#DIV/0!</v>
      </c>
      <c r="Q307" s="23"/>
      <c r="R307" s="21"/>
    </row>
    <row r="308" spans="1:18" ht="15" thickBot="1" x14ac:dyDescent="0.4">
      <c r="A308" s="5"/>
      <c r="B308" s="5" t="s">
        <v>377</v>
      </c>
      <c r="C308" s="28" t="str">
        <f>IFERROR(VLOOKUP($B308,'SpEd BEA Rates by Month'!$B$4:$C$380,2,0)," ")</f>
        <v xml:space="preserve"> </v>
      </c>
      <c r="D308" s="11">
        <f>D306-D307</f>
        <v>978.05794043803405</v>
      </c>
      <c r="E308" s="14"/>
      <c r="F308" s="11"/>
      <c r="G308" s="18" t="str">
        <f>IFERROR(VLOOKUP($B308,'SpEd BEA Rates by Month'!$B$4:$O$380,$G$1,0),"")</f>
        <v/>
      </c>
      <c r="H308" s="10" t="e">
        <f>H306-H307</f>
        <v>#DIV/0!</v>
      </c>
      <c r="I308" s="15"/>
      <c r="J308" s="18"/>
      <c r="K308" s="8" t="str">
        <f>IFERROR(VLOOKUP($B308,'SpEd BEA Rates by Month'!$B$4:$O$380,$K$1,0),"")</f>
        <v/>
      </c>
      <c r="L308" s="9" t="e">
        <f>L306-L307</f>
        <v>#DIV/0!</v>
      </c>
      <c r="M308" s="19"/>
      <c r="N308" s="9"/>
      <c r="O308" s="21" t="str">
        <f>IFERROR(VLOOKUP($B308,'SpEd BEA Rates by Month'!$B$4:$O$380,$O$1,0),"")</f>
        <v/>
      </c>
      <c r="P308" s="21" t="e">
        <f>P306-P307</f>
        <v>#DIV/0!</v>
      </c>
      <c r="Q308" s="23"/>
      <c r="R308" s="21"/>
    </row>
    <row r="309" spans="1:18" ht="15" thickBot="1" x14ac:dyDescent="0.4">
      <c r="A309" s="1" t="s">
        <v>222</v>
      </c>
      <c r="B309" s="1" t="s">
        <v>223</v>
      </c>
      <c r="C309" s="7">
        <f>IFERROR(VLOOKUP($B309,'SpEd BEA Rates by Month'!$B$4:$C$380,2,0)," ")</f>
        <v>11103.66</v>
      </c>
      <c r="D309" s="7">
        <f t="shared" si="169"/>
        <v>12769.208999999999</v>
      </c>
      <c r="E309" s="13">
        <f>VLOOKUP($B309,AAFTE!$C$4:$D$300,2,0)</f>
        <v>15.125</v>
      </c>
      <c r="F309" s="7">
        <f>D309*E309</f>
        <v>193134.28612499998</v>
      </c>
      <c r="G309" s="7">
        <f>IFERROR(VLOOKUP($B309,'SpEd BEA Rates by Month'!$B$4:$O$380,$G$1,0),"")</f>
        <v>0</v>
      </c>
      <c r="H309" s="7">
        <f t="shared" ref="H309:H315" si="205">G309*1.15</f>
        <v>0</v>
      </c>
      <c r="I309" s="13">
        <f>VLOOKUP($B309,AAFTE!$C$4:$F$300,3,0)</f>
        <v>0</v>
      </c>
      <c r="J309" s="7">
        <f t="shared" ref="J309:J315" si="206">H309*I309</f>
        <v>0</v>
      </c>
      <c r="K309" s="7">
        <f>IFERROR(VLOOKUP($B309,'SpEd BEA Rates by Month'!$B$4:$O$380,$K$1,0),"")</f>
        <v>0</v>
      </c>
      <c r="L309" s="7">
        <f t="shared" ref="L309:L315" si="207">K309*1.15</f>
        <v>0</v>
      </c>
      <c r="M309" s="13">
        <f>VLOOKUP($B309,AAFTE!$C$4:$F$300,4,0)</f>
        <v>0</v>
      </c>
      <c r="N309" s="7">
        <f t="shared" ref="N309:N315" si="208">L309*M309</f>
        <v>0</v>
      </c>
      <c r="O309" s="7">
        <f>IFERROR(VLOOKUP($B309,'SpEd BEA Rates by Month'!$B$4:$O$380,$O$1,0),"")</f>
        <v>0</v>
      </c>
      <c r="P309" s="7">
        <f t="shared" ref="P309:P315" si="209">O309*1.15</f>
        <v>0</v>
      </c>
      <c r="Q309" s="13">
        <f>VLOOKUP($B309,AAFTE!$C$4:$G$300,5,0)</f>
        <v>0</v>
      </c>
      <c r="R309" s="7">
        <f t="shared" ref="R309:R315" si="210">P309*Q309</f>
        <v>0</v>
      </c>
    </row>
    <row r="310" spans="1:18" ht="15" thickBot="1" x14ac:dyDescent="0.4">
      <c r="A310" s="1" t="s">
        <v>222</v>
      </c>
      <c r="B310" s="1" t="s">
        <v>224</v>
      </c>
      <c r="C310" s="7">
        <f>IFERROR(VLOOKUP($B310,'SpEd BEA Rates by Month'!$B$4:$C$380,2,0)," ")</f>
        <v>10910.42</v>
      </c>
      <c r="D310" s="7">
        <f t="shared" si="169"/>
        <v>12546.982999999998</v>
      </c>
      <c r="E310" s="13">
        <f>VLOOKUP($B310,AAFTE!$C$4:$D$300,2,0)</f>
        <v>16.375</v>
      </c>
      <c r="F310" s="7">
        <f t="shared" ref="F310:F315" si="211">D310*E310</f>
        <v>205456.84662499998</v>
      </c>
      <c r="G310" s="7">
        <f>IFERROR(VLOOKUP($B310,'SpEd BEA Rates by Month'!$B$4:$O$380,$G$1,0),"")</f>
        <v>0</v>
      </c>
      <c r="H310" s="7">
        <f t="shared" si="205"/>
        <v>0</v>
      </c>
      <c r="I310" s="13">
        <f>VLOOKUP($B310,AAFTE!$C$4:$F$300,3,0)</f>
        <v>0</v>
      </c>
      <c r="J310" s="7">
        <f t="shared" si="206"/>
        <v>0</v>
      </c>
      <c r="K310" s="7">
        <f>IFERROR(VLOOKUP($B310,'SpEd BEA Rates by Month'!$B$4:$O$380,$K$1,0),"")</f>
        <v>0</v>
      </c>
      <c r="L310" s="7">
        <f t="shared" si="207"/>
        <v>0</v>
      </c>
      <c r="M310" s="13">
        <f>VLOOKUP($B310,AAFTE!$C$4:$F$300,4,0)</f>
        <v>0</v>
      </c>
      <c r="N310" s="7">
        <f t="shared" si="208"/>
        <v>0</v>
      </c>
      <c r="O310" s="7">
        <f>IFERROR(VLOOKUP($B310,'SpEd BEA Rates by Month'!$B$4:$O$380,$O$1,0),"")</f>
        <v>0</v>
      </c>
      <c r="P310" s="7">
        <f t="shared" si="209"/>
        <v>0</v>
      </c>
      <c r="Q310" s="13">
        <f>VLOOKUP($B310,AAFTE!$C$4:$G$300,5,0)</f>
        <v>0</v>
      </c>
      <c r="R310" s="7">
        <f t="shared" si="210"/>
        <v>0</v>
      </c>
    </row>
    <row r="311" spans="1:18" ht="15" thickBot="1" x14ac:dyDescent="0.4">
      <c r="A311" s="1" t="s">
        <v>222</v>
      </c>
      <c r="B311" s="1" t="s">
        <v>225</v>
      </c>
      <c r="C311" s="7">
        <f>IFERROR(VLOOKUP($B311,'SpEd BEA Rates by Month'!$B$4:$C$380,2,0)," ")</f>
        <v>10716.35</v>
      </c>
      <c r="D311" s="7">
        <f t="shared" si="169"/>
        <v>12323.8025</v>
      </c>
      <c r="E311" s="13">
        <f>VLOOKUP($B311,AAFTE!$C$4:$D$300,2,0)</f>
        <v>2.25</v>
      </c>
      <c r="F311" s="7">
        <f t="shared" si="211"/>
        <v>27728.555625000001</v>
      </c>
      <c r="G311" s="7">
        <f>IFERROR(VLOOKUP($B311,'SpEd BEA Rates by Month'!$B$4:$O$380,$G$1,0),"")</f>
        <v>0</v>
      </c>
      <c r="H311" s="7">
        <f t="shared" si="205"/>
        <v>0</v>
      </c>
      <c r="I311" s="13">
        <f>VLOOKUP($B311,AAFTE!$C$4:$F$300,3,0)</f>
        <v>0</v>
      </c>
      <c r="J311" s="7">
        <f t="shared" si="206"/>
        <v>0</v>
      </c>
      <c r="K311" s="7">
        <f>IFERROR(VLOOKUP($B311,'SpEd BEA Rates by Month'!$B$4:$O$380,$K$1,0),"")</f>
        <v>0</v>
      </c>
      <c r="L311" s="7">
        <f t="shared" si="207"/>
        <v>0</v>
      </c>
      <c r="M311" s="13">
        <f>VLOOKUP($B311,AAFTE!$C$4:$F$300,4,0)</f>
        <v>0</v>
      </c>
      <c r="N311" s="7">
        <f t="shared" si="208"/>
        <v>0</v>
      </c>
      <c r="O311" s="7">
        <f>IFERROR(VLOOKUP($B311,'SpEd BEA Rates by Month'!$B$4:$O$380,$O$1,0),"")</f>
        <v>0</v>
      </c>
      <c r="P311" s="7">
        <f t="shared" si="209"/>
        <v>0</v>
      </c>
      <c r="Q311" s="13">
        <f>VLOOKUP($B311,AAFTE!$C$4:$G$300,5,0)</f>
        <v>0</v>
      </c>
      <c r="R311" s="7">
        <f t="shared" si="210"/>
        <v>0</v>
      </c>
    </row>
    <row r="312" spans="1:18" ht="15" thickBot="1" x14ac:dyDescent="0.4">
      <c r="A312" s="1" t="s">
        <v>222</v>
      </c>
      <c r="B312" s="1" t="s">
        <v>226</v>
      </c>
      <c r="C312" s="7">
        <f>IFERROR(VLOOKUP($B312,'SpEd BEA Rates by Month'!$B$4:$C$380,2,0)," ")</f>
        <v>11510.51</v>
      </c>
      <c r="D312" s="7">
        <f t="shared" si="169"/>
        <v>13237.086499999999</v>
      </c>
      <c r="E312" s="13">
        <f>VLOOKUP($B312,AAFTE!$C$4:$D$300,2,0)</f>
        <v>2.125</v>
      </c>
      <c r="F312" s="7">
        <f t="shared" si="211"/>
        <v>28128.808812499999</v>
      </c>
      <c r="G312" s="7">
        <f>IFERROR(VLOOKUP($B312,'SpEd BEA Rates by Month'!$B$4:$O$380,$G$1,0),"")</f>
        <v>0</v>
      </c>
      <c r="H312" s="7">
        <f t="shared" si="205"/>
        <v>0</v>
      </c>
      <c r="I312" s="13">
        <f>VLOOKUP($B312,AAFTE!$C$4:$F$300,3,0)</f>
        <v>0</v>
      </c>
      <c r="J312" s="7">
        <f t="shared" si="206"/>
        <v>0</v>
      </c>
      <c r="K312" s="7">
        <f>IFERROR(VLOOKUP($B312,'SpEd BEA Rates by Month'!$B$4:$O$380,$K$1,0),"")</f>
        <v>0</v>
      </c>
      <c r="L312" s="7">
        <f t="shared" si="207"/>
        <v>0</v>
      </c>
      <c r="M312" s="13">
        <f>VLOOKUP($B312,AAFTE!$C$4:$F$300,4,0)</f>
        <v>0</v>
      </c>
      <c r="N312" s="7">
        <f t="shared" si="208"/>
        <v>0</v>
      </c>
      <c r="O312" s="7">
        <f>IFERROR(VLOOKUP($B312,'SpEd BEA Rates by Month'!$B$4:$O$380,$O$1,0),"")</f>
        <v>0</v>
      </c>
      <c r="P312" s="7">
        <f t="shared" si="209"/>
        <v>0</v>
      </c>
      <c r="Q312" s="13">
        <f>VLOOKUP($B312,AAFTE!$C$4:$G$300,5,0)</f>
        <v>0</v>
      </c>
      <c r="R312" s="7">
        <f t="shared" si="210"/>
        <v>0</v>
      </c>
    </row>
    <row r="313" spans="1:18" ht="15" thickBot="1" x14ac:dyDescent="0.4">
      <c r="A313" s="1" t="s">
        <v>222</v>
      </c>
      <c r="B313" s="1" t="s">
        <v>227</v>
      </c>
      <c r="C313" s="7">
        <f>IFERROR(VLOOKUP($B313,'SpEd BEA Rates by Month'!$B$4:$C$380,2,0)," ")</f>
        <v>10603.85</v>
      </c>
      <c r="D313" s="7">
        <f t="shared" si="169"/>
        <v>12194.4275</v>
      </c>
      <c r="E313" s="13">
        <f>VLOOKUP($B313,AAFTE!$C$4:$D$300,2,0)</f>
        <v>0.625</v>
      </c>
      <c r="F313" s="7">
        <f t="shared" si="211"/>
        <v>7621.5171874999996</v>
      </c>
      <c r="G313" s="7">
        <f>IFERROR(VLOOKUP($B313,'SpEd BEA Rates by Month'!$B$4:$O$380,$G$1,0),"")</f>
        <v>0</v>
      </c>
      <c r="H313" s="7">
        <f t="shared" si="205"/>
        <v>0</v>
      </c>
      <c r="I313" s="13">
        <f>VLOOKUP($B313,AAFTE!$C$4:$F$300,3,0)</f>
        <v>0</v>
      </c>
      <c r="J313" s="7">
        <f t="shared" si="206"/>
        <v>0</v>
      </c>
      <c r="K313" s="7">
        <f>IFERROR(VLOOKUP($B313,'SpEd BEA Rates by Month'!$B$4:$O$380,$K$1,0),"")</f>
        <v>0</v>
      </c>
      <c r="L313" s="7">
        <f t="shared" si="207"/>
        <v>0</v>
      </c>
      <c r="M313" s="13">
        <f>VLOOKUP($B313,AAFTE!$C$4:$F$300,4,0)</f>
        <v>0</v>
      </c>
      <c r="N313" s="7">
        <f t="shared" si="208"/>
        <v>0</v>
      </c>
      <c r="O313" s="7">
        <f>IFERROR(VLOOKUP($B313,'SpEd BEA Rates by Month'!$B$4:$O$380,$O$1,0),"")</f>
        <v>0</v>
      </c>
      <c r="P313" s="7">
        <f t="shared" si="209"/>
        <v>0</v>
      </c>
      <c r="Q313" s="13">
        <f>VLOOKUP($B313,AAFTE!$C$4:$G$300,5,0)</f>
        <v>0</v>
      </c>
      <c r="R313" s="7">
        <f t="shared" si="210"/>
        <v>0</v>
      </c>
    </row>
    <row r="314" spans="1:18" ht="15" thickBot="1" x14ac:dyDescent="0.4">
      <c r="A314" s="1" t="s">
        <v>222</v>
      </c>
      <c r="B314" s="1" t="s">
        <v>228</v>
      </c>
      <c r="C314" s="7">
        <f>IFERROR(VLOOKUP($B314,'SpEd BEA Rates by Month'!$B$4:$C$380,2,0)," ")</f>
        <v>10882.87</v>
      </c>
      <c r="D314" s="7">
        <f t="shared" si="169"/>
        <v>12515.300499999999</v>
      </c>
      <c r="E314" s="13">
        <f>VLOOKUP($B314,AAFTE!$C$4:$D$300,2,0)</f>
        <v>54.25</v>
      </c>
      <c r="F314" s="7">
        <f t="shared" si="211"/>
        <v>678955.05212499993</v>
      </c>
      <c r="G314" s="7">
        <f>IFERROR(VLOOKUP($B314,'SpEd BEA Rates by Month'!$B$4:$O$380,$G$1,0),"")</f>
        <v>0</v>
      </c>
      <c r="H314" s="7">
        <f t="shared" si="205"/>
        <v>0</v>
      </c>
      <c r="I314" s="13">
        <f>VLOOKUP($B314,AAFTE!$C$4:$F$300,3,0)</f>
        <v>0</v>
      </c>
      <c r="J314" s="7">
        <f t="shared" si="206"/>
        <v>0</v>
      </c>
      <c r="K314" s="7">
        <f>IFERROR(VLOOKUP($B314,'SpEd BEA Rates by Month'!$B$4:$O$380,$K$1,0),"")</f>
        <v>0</v>
      </c>
      <c r="L314" s="7">
        <f t="shared" si="207"/>
        <v>0</v>
      </c>
      <c r="M314" s="13">
        <f>VLOOKUP($B314,AAFTE!$C$4:$F$300,4,0)</f>
        <v>0</v>
      </c>
      <c r="N314" s="7">
        <f t="shared" si="208"/>
        <v>0</v>
      </c>
      <c r="O314" s="7">
        <f>IFERROR(VLOOKUP($B314,'SpEd BEA Rates by Month'!$B$4:$O$380,$O$1,0),"")</f>
        <v>0</v>
      </c>
      <c r="P314" s="7">
        <f t="shared" si="209"/>
        <v>0</v>
      </c>
      <c r="Q314" s="13">
        <f>VLOOKUP($B314,AAFTE!$C$4:$G$300,5,0)</f>
        <v>0</v>
      </c>
      <c r="R314" s="7">
        <f t="shared" si="210"/>
        <v>0</v>
      </c>
    </row>
    <row r="315" spans="1:18" ht="15" thickBot="1" x14ac:dyDescent="0.4">
      <c r="A315" s="1" t="s">
        <v>222</v>
      </c>
      <c r="B315" s="1" t="s">
        <v>229</v>
      </c>
      <c r="C315" s="7">
        <f>IFERROR(VLOOKUP($B315,'SpEd BEA Rates by Month'!$B$4:$C$380,2,0)," ")</f>
        <v>10945.53</v>
      </c>
      <c r="D315" s="7">
        <f t="shared" si="169"/>
        <v>12587.3595</v>
      </c>
      <c r="E315" s="13">
        <f>VLOOKUP($B315,AAFTE!$C$4:$D$300,2,0)</f>
        <v>36.875</v>
      </c>
      <c r="F315" s="7">
        <f t="shared" si="211"/>
        <v>464158.88156250003</v>
      </c>
      <c r="G315" s="7">
        <f>IFERROR(VLOOKUP($B315,'SpEd BEA Rates by Month'!$B$4:$O$380,$G$1,0),"")</f>
        <v>0</v>
      </c>
      <c r="H315" s="7">
        <f t="shared" si="205"/>
        <v>0</v>
      </c>
      <c r="I315" s="13">
        <f>VLOOKUP($B315,AAFTE!$C$4:$F$300,3,0)</f>
        <v>0</v>
      </c>
      <c r="J315" s="7">
        <f t="shared" si="206"/>
        <v>0</v>
      </c>
      <c r="K315" s="7">
        <f>IFERROR(VLOOKUP($B315,'SpEd BEA Rates by Month'!$B$4:$O$380,$K$1,0),"")</f>
        <v>0</v>
      </c>
      <c r="L315" s="7">
        <f t="shared" si="207"/>
        <v>0</v>
      </c>
      <c r="M315" s="13">
        <f>VLOOKUP($B315,AAFTE!$C$4:$F$300,4,0)</f>
        <v>0</v>
      </c>
      <c r="N315" s="7">
        <f t="shared" si="208"/>
        <v>0</v>
      </c>
      <c r="O315" s="7">
        <f>IFERROR(VLOOKUP($B315,'SpEd BEA Rates by Month'!$B$4:$O$380,$O$1,0),"")</f>
        <v>0</v>
      </c>
      <c r="P315" s="7">
        <f t="shared" si="209"/>
        <v>0</v>
      </c>
      <c r="Q315" s="13">
        <f>VLOOKUP($B315,AAFTE!$C$4:$G$300,5,0)</f>
        <v>0</v>
      </c>
      <c r="R315" s="7">
        <f t="shared" si="210"/>
        <v>0</v>
      </c>
    </row>
    <row r="316" spans="1:18" ht="15" thickBot="1" x14ac:dyDescent="0.4">
      <c r="A316" s="5" t="s">
        <v>363</v>
      </c>
      <c r="B316" s="5" t="s">
        <v>844</v>
      </c>
      <c r="C316" s="28" t="str">
        <f>IFERROR(VLOOKUP($B316,'SpEd BEA Rates by Month'!$B$4:$C$380,2,0)," ")</f>
        <v xml:space="preserve"> </v>
      </c>
      <c r="D316" s="11">
        <f>F316/E316</f>
        <v>12577.347291380998</v>
      </c>
      <c r="E316" s="25">
        <f>SUM(E309:E315)</f>
        <v>127.625</v>
      </c>
      <c r="F316" s="17">
        <f>SUM(F309:F315)</f>
        <v>1605183.9480625</v>
      </c>
      <c r="G316" s="18" t="str">
        <f>IFERROR(VLOOKUP($B316,'SpEd BEA Rates by Month'!$B$4:$O$380,$G$1,0),"")</f>
        <v/>
      </c>
      <c r="H316" s="10" t="e">
        <f>J316/I316</f>
        <v>#DIV/0!</v>
      </c>
      <c r="I316" s="15">
        <f>SUM(I309:I315)</f>
        <v>0</v>
      </c>
      <c r="J316" s="18">
        <f>SUM(J309:J315)</f>
        <v>0</v>
      </c>
      <c r="K316" s="8" t="str">
        <f>IFERROR(VLOOKUP($B316,'SpEd BEA Rates by Month'!$B$4:$O$380,$K$1,0),"")</f>
        <v/>
      </c>
      <c r="L316" s="9" t="e">
        <f>N316/M316</f>
        <v>#DIV/0!</v>
      </c>
      <c r="M316" s="19">
        <f>SUM(M309:M315)</f>
        <v>0</v>
      </c>
      <c r="N316" s="9">
        <f>SUM(N309:N315)</f>
        <v>0</v>
      </c>
      <c r="O316" s="21" t="str">
        <f>IFERROR(VLOOKUP($B316,'SpEd BEA Rates by Month'!$B$4:$O$380,$O$1,0),"")</f>
        <v/>
      </c>
      <c r="P316" s="21" t="e">
        <f>R316/Q316</f>
        <v>#DIV/0!</v>
      </c>
      <c r="Q316" s="23">
        <f>SUM(Q309:Q315)</f>
        <v>0</v>
      </c>
      <c r="R316" s="21">
        <f>SUM(R309:R315)</f>
        <v>0</v>
      </c>
    </row>
    <row r="317" spans="1:18" ht="15" thickBot="1" x14ac:dyDescent="0.4">
      <c r="A317" s="5"/>
      <c r="B317" s="5" t="s">
        <v>872</v>
      </c>
      <c r="C317" s="28" t="str">
        <f>IFERROR(VLOOKUP($B317,'SpEd BEA Rates by Month'!$B$4:$C$380,2,0)," ")</f>
        <v xml:space="preserve"> </v>
      </c>
      <c r="D317" s="11">
        <f>D316/12</f>
        <v>1048.1122742817499</v>
      </c>
      <c r="E317" s="14"/>
      <c r="F317" s="24"/>
      <c r="G317" s="18" t="str">
        <f>IFERROR(VLOOKUP($B317,'SpEd BEA Rates by Month'!$B$4:$O$380,$G$1,0),"")</f>
        <v/>
      </c>
      <c r="H317" s="10" t="e">
        <f>H316/12</f>
        <v>#DIV/0!</v>
      </c>
      <c r="I317" s="15"/>
      <c r="J317" s="18"/>
      <c r="K317" s="8" t="str">
        <f>IFERROR(VLOOKUP($B317,'SpEd BEA Rates by Month'!$B$4:$O$380,$K$1,0),"")</f>
        <v/>
      </c>
      <c r="L317" s="9" t="e">
        <f>L316/12</f>
        <v>#DIV/0!</v>
      </c>
      <c r="M317" s="19"/>
      <c r="N317" s="9"/>
      <c r="O317" s="21" t="str">
        <f>IFERROR(VLOOKUP($B317,'SpEd BEA Rates by Month'!$B$4:$O$380,$O$1,0),"")</f>
        <v/>
      </c>
      <c r="P317" s="21" t="e">
        <f>P316/12</f>
        <v>#DIV/0!</v>
      </c>
      <c r="Q317" s="23"/>
      <c r="R317" s="21"/>
    </row>
    <row r="318" spans="1:18" ht="15" thickBot="1" x14ac:dyDescent="0.4">
      <c r="A318" s="5"/>
      <c r="B318" s="5" t="s">
        <v>853</v>
      </c>
      <c r="C318" s="28" t="str">
        <f>IFERROR(VLOOKUP($B318,'SpEd BEA Rates by Month'!$B$4:$C$380,2,0)," ")</f>
        <v xml:space="preserve"> </v>
      </c>
      <c r="D318" s="11">
        <f>0.05*D317</f>
        <v>52.405613714087501</v>
      </c>
      <c r="E318" s="14"/>
      <c r="F318" s="24"/>
      <c r="G318" s="18" t="str">
        <f>IFERROR(VLOOKUP($B318,'SpEd BEA Rates by Month'!$B$4:$O$380,$G$1,0),"")</f>
        <v/>
      </c>
      <c r="H318" s="10" t="e">
        <f>0.05*H317</f>
        <v>#DIV/0!</v>
      </c>
      <c r="I318" s="15"/>
      <c r="J318" s="18"/>
      <c r="K318" s="8" t="str">
        <f>IFERROR(VLOOKUP($B318,'SpEd BEA Rates by Month'!$B$4:$O$380,$K$1,0),"")</f>
        <v/>
      </c>
      <c r="L318" s="9" t="e">
        <f>0.05*L317</f>
        <v>#DIV/0!</v>
      </c>
      <c r="M318" s="19"/>
      <c r="N318" s="9"/>
      <c r="O318" s="21" t="str">
        <f>IFERROR(VLOOKUP($B318,'SpEd BEA Rates by Month'!$B$4:$O$380,$O$1,0),"")</f>
        <v/>
      </c>
      <c r="P318" s="21" t="e">
        <f>0.05*P317</f>
        <v>#DIV/0!</v>
      </c>
      <c r="Q318" s="23"/>
      <c r="R318" s="21"/>
    </row>
    <row r="319" spans="1:18" ht="15" thickBot="1" x14ac:dyDescent="0.4">
      <c r="A319" s="5"/>
      <c r="B319" s="5" t="s">
        <v>377</v>
      </c>
      <c r="C319" s="28" t="str">
        <f>IFERROR(VLOOKUP($B319,'SpEd BEA Rates by Month'!$B$4:$C$380,2,0)," ")</f>
        <v xml:space="preserve"> </v>
      </c>
      <c r="D319" s="11">
        <f>D317-D318</f>
        <v>995.70666056766242</v>
      </c>
      <c r="E319" s="14"/>
      <c r="F319" s="11"/>
      <c r="G319" s="18" t="str">
        <f>IFERROR(VLOOKUP($B319,'SpEd BEA Rates by Month'!$B$4:$O$380,$G$1,0),"")</f>
        <v/>
      </c>
      <c r="H319" s="10" t="e">
        <f>H317-H318</f>
        <v>#DIV/0!</v>
      </c>
      <c r="I319" s="15"/>
      <c r="J319" s="18"/>
      <c r="K319" s="8" t="str">
        <f>IFERROR(VLOOKUP($B319,'SpEd BEA Rates by Month'!$B$4:$O$380,$K$1,0),"")</f>
        <v/>
      </c>
      <c r="L319" s="9" t="e">
        <f>L317-L318</f>
        <v>#DIV/0!</v>
      </c>
      <c r="M319" s="19"/>
      <c r="N319" s="9"/>
      <c r="O319" s="21" t="str">
        <f>IFERROR(VLOOKUP($B319,'SpEd BEA Rates by Month'!$B$4:$O$380,$O$1,0),"")</f>
        <v/>
      </c>
      <c r="P319" s="21" t="e">
        <f>P317-P318</f>
        <v>#DIV/0!</v>
      </c>
      <c r="Q319" s="23"/>
      <c r="R319" s="21"/>
    </row>
    <row r="320" spans="1:18" ht="15" thickBot="1" x14ac:dyDescent="0.4">
      <c r="A320" s="1" t="s">
        <v>230</v>
      </c>
      <c r="B320" s="1" t="s">
        <v>231</v>
      </c>
      <c r="C320" s="7">
        <f>IFERROR(VLOOKUP($B320,'SpEd BEA Rates by Month'!$B$4:$C$380,2,0)," ")</f>
        <v>10096.06</v>
      </c>
      <c r="D320" s="7">
        <f t="shared" si="169"/>
        <v>11610.468999999999</v>
      </c>
      <c r="E320" s="13">
        <f>VLOOKUP($B320,AAFTE!$C$4:$D$300,2,0)</f>
        <v>0.125</v>
      </c>
      <c r="F320" s="7">
        <f>D320*E320</f>
        <v>1451.3086249999999</v>
      </c>
      <c r="G320" s="7">
        <f>IFERROR(VLOOKUP($B320,'SpEd BEA Rates by Month'!$B$4:$O$380,$G$1,0),"")</f>
        <v>0</v>
      </c>
      <c r="H320" s="7">
        <f t="shared" ref="H320:H323" si="212">G320*1.15</f>
        <v>0</v>
      </c>
      <c r="I320" s="13">
        <f>VLOOKUP($B320,AAFTE!$C$4:$F$300,3,0)</f>
        <v>0</v>
      </c>
      <c r="J320" s="7">
        <f t="shared" ref="J320:J323" si="213">H320*I320</f>
        <v>0</v>
      </c>
      <c r="K320" s="7">
        <f>IFERROR(VLOOKUP($B320,'SpEd BEA Rates by Month'!$B$4:$O$380,$K$1,0),"")</f>
        <v>0</v>
      </c>
      <c r="L320" s="7">
        <f t="shared" ref="L320:L323" si="214">K320*1.15</f>
        <v>0</v>
      </c>
      <c r="M320" s="13">
        <f>VLOOKUP($B320,AAFTE!$C$4:$F$300,4,0)</f>
        <v>0</v>
      </c>
      <c r="N320" s="7">
        <f t="shared" ref="N320:N323" si="215">L320*M320</f>
        <v>0</v>
      </c>
      <c r="O320" s="7">
        <f>IFERROR(VLOOKUP($B320,'SpEd BEA Rates by Month'!$B$4:$O$380,$O$1,0),"")</f>
        <v>0</v>
      </c>
      <c r="P320" s="7">
        <f t="shared" ref="P320:P323" si="216">O320*1.15</f>
        <v>0</v>
      </c>
      <c r="Q320" s="13">
        <f>VLOOKUP($B320,AAFTE!$C$4:$G$300,5,0)</f>
        <v>0</v>
      </c>
      <c r="R320" s="7">
        <f t="shared" ref="R320:R323" si="217">P320*Q320</f>
        <v>0</v>
      </c>
    </row>
    <row r="321" spans="1:18" ht="15" thickBot="1" x14ac:dyDescent="0.4">
      <c r="A321" s="1" t="s">
        <v>230</v>
      </c>
      <c r="B321" s="1" t="s">
        <v>232</v>
      </c>
      <c r="C321" s="7">
        <f>IFERROR(VLOOKUP($B321,'SpEd BEA Rates by Month'!$B$4:$C$380,2,0)," ")</f>
        <v>10951.29</v>
      </c>
      <c r="D321" s="7">
        <f t="shared" si="169"/>
        <v>12593.9835</v>
      </c>
      <c r="E321" s="13">
        <f>VLOOKUP($B321,AAFTE!$C$4:$D$300,2,0)</f>
        <v>0</v>
      </c>
      <c r="F321" s="7">
        <f t="shared" ref="F321:F323" si="218">D321*E321</f>
        <v>0</v>
      </c>
      <c r="G321" s="7">
        <f>IFERROR(VLOOKUP($B321,'SpEd BEA Rates by Month'!$B$4:$O$380,$G$1,0),"")</f>
        <v>0</v>
      </c>
      <c r="H321" s="7">
        <f t="shared" si="212"/>
        <v>0</v>
      </c>
      <c r="I321" s="13">
        <f>VLOOKUP($B321,AAFTE!$C$4:$F$300,3,0)</f>
        <v>0</v>
      </c>
      <c r="J321" s="7">
        <f t="shared" si="213"/>
        <v>0</v>
      </c>
      <c r="K321" s="7">
        <f>IFERROR(VLOOKUP($B321,'SpEd BEA Rates by Month'!$B$4:$O$380,$K$1,0),"")</f>
        <v>0</v>
      </c>
      <c r="L321" s="7">
        <f t="shared" si="214"/>
        <v>0</v>
      </c>
      <c r="M321" s="13">
        <f>VLOOKUP($B321,AAFTE!$C$4:$F$300,4,0)</f>
        <v>0</v>
      </c>
      <c r="N321" s="7">
        <f t="shared" si="215"/>
        <v>0</v>
      </c>
      <c r="O321" s="7">
        <f>IFERROR(VLOOKUP($B321,'SpEd BEA Rates by Month'!$B$4:$O$380,$O$1,0),"")</f>
        <v>0</v>
      </c>
      <c r="P321" s="7">
        <f t="shared" si="216"/>
        <v>0</v>
      </c>
      <c r="Q321" s="13">
        <f>VLOOKUP($B321,AAFTE!$C$4:$G$300,5,0)</f>
        <v>0</v>
      </c>
      <c r="R321" s="7">
        <f t="shared" si="217"/>
        <v>0</v>
      </c>
    </row>
    <row r="322" spans="1:18" ht="15" thickBot="1" x14ac:dyDescent="0.4">
      <c r="A322" s="1" t="s">
        <v>230</v>
      </c>
      <c r="B322" s="1" t="s">
        <v>233</v>
      </c>
      <c r="C322" s="7">
        <f>IFERROR(VLOOKUP($B322,'SpEd BEA Rates by Month'!$B$4:$C$380,2,0)," ")</f>
        <v>11093.83</v>
      </c>
      <c r="D322" s="7">
        <f t="shared" si="169"/>
        <v>12757.904499999999</v>
      </c>
      <c r="E322" s="13">
        <f>VLOOKUP($B322,AAFTE!$C$4:$D$300,2,0)</f>
        <v>0</v>
      </c>
      <c r="F322" s="7">
        <f t="shared" si="218"/>
        <v>0</v>
      </c>
      <c r="G322" s="7">
        <f>IFERROR(VLOOKUP($B322,'SpEd BEA Rates by Month'!$B$4:$O$380,$G$1,0),"")</f>
        <v>0</v>
      </c>
      <c r="H322" s="7">
        <f t="shared" si="212"/>
        <v>0</v>
      </c>
      <c r="I322" s="13">
        <f>VLOOKUP($B322,AAFTE!$C$4:$F$300,3,0)</f>
        <v>0</v>
      </c>
      <c r="J322" s="7">
        <f t="shared" si="213"/>
        <v>0</v>
      </c>
      <c r="K322" s="7">
        <f>IFERROR(VLOOKUP($B322,'SpEd BEA Rates by Month'!$B$4:$O$380,$K$1,0),"")</f>
        <v>0</v>
      </c>
      <c r="L322" s="7">
        <f t="shared" si="214"/>
        <v>0</v>
      </c>
      <c r="M322" s="13">
        <f>VLOOKUP($B322,AAFTE!$C$4:$F$300,4,0)</f>
        <v>0</v>
      </c>
      <c r="N322" s="7">
        <f t="shared" si="215"/>
        <v>0</v>
      </c>
      <c r="O322" s="7">
        <f>IFERROR(VLOOKUP($B322,'SpEd BEA Rates by Month'!$B$4:$O$380,$O$1,0),"")</f>
        <v>0</v>
      </c>
      <c r="P322" s="7">
        <f t="shared" si="216"/>
        <v>0</v>
      </c>
      <c r="Q322" s="13">
        <f>VLOOKUP($B322,AAFTE!$C$4:$G$300,5,0)</f>
        <v>0</v>
      </c>
      <c r="R322" s="7">
        <f t="shared" si="217"/>
        <v>0</v>
      </c>
    </row>
    <row r="323" spans="1:18" ht="15" thickBot="1" x14ac:dyDescent="0.4">
      <c r="A323" s="1" t="s">
        <v>230</v>
      </c>
      <c r="B323" s="1" t="s">
        <v>234</v>
      </c>
      <c r="C323" s="7">
        <f>IFERROR(VLOOKUP($B323,'SpEd BEA Rates by Month'!$B$4:$C$380,2,0)," ")</f>
        <v>9979.18</v>
      </c>
      <c r="D323" s="7">
        <f t="shared" si="169"/>
        <v>11476.056999999999</v>
      </c>
      <c r="E323" s="13">
        <f>VLOOKUP($B323,AAFTE!$C$4:$D$300,2,0)</f>
        <v>1.75</v>
      </c>
      <c r="F323" s="7">
        <f t="shared" si="218"/>
        <v>20083.099749999998</v>
      </c>
      <c r="G323" s="7">
        <f>IFERROR(VLOOKUP($B323,'SpEd BEA Rates by Month'!$B$4:$O$380,$G$1,0),"")</f>
        <v>0</v>
      </c>
      <c r="H323" s="7">
        <f t="shared" si="212"/>
        <v>0</v>
      </c>
      <c r="I323" s="13">
        <f>VLOOKUP($B323,AAFTE!$C$4:$F$300,3,0)</f>
        <v>0</v>
      </c>
      <c r="J323" s="7">
        <f t="shared" si="213"/>
        <v>0</v>
      </c>
      <c r="K323" s="7">
        <f>IFERROR(VLOOKUP($B323,'SpEd BEA Rates by Month'!$B$4:$O$380,$K$1,0),"")</f>
        <v>0</v>
      </c>
      <c r="L323" s="7">
        <f t="shared" si="214"/>
        <v>0</v>
      </c>
      <c r="M323" s="13">
        <f>VLOOKUP($B323,AAFTE!$C$4:$F$300,4,0)</f>
        <v>0</v>
      </c>
      <c r="N323" s="7">
        <f t="shared" si="215"/>
        <v>0</v>
      </c>
      <c r="O323" s="7">
        <f>IFERROR(VLOOKUP($B323,'SpEd BEA Rates by Month'!$B$4:$O$380,$O$1,0),"")</f>
        <v>0</v>
      </c>
      <c r="P323" s="7">
        <f t="shared" si="216"/>
        <v>0</v>
      </c>
      <c r="Q323" s="13">
        <f>VLOOKUP($B323,AAFTE!$C$4:$G$300,5,0)</f>
        <v>0</v>
      </c>
      <c r="R323" s="7">
        <f t="shared" si="217"/>
        <v>0</v>
      </c>
    </row>
    <row r="324" spans="1:18" ht="15" thickBot="1" x14ac:dyDescent="0.4">
      <c r="A324" s="5" t="s">
        <v>364</v>
      </c>
      <c r="B324" s="5" t="s">
        <v>844</v>
      </c>
      <c r="C324" s="28" t="str">
        <f>IFERROR(VLOOKUP($B324,'SpEd BEA Rates by Month'!$B$4:$C$380,2,0)," ")</f>
        <v xml:space="preserve"> </v>
      </c>
      <c r="D324" s="11">
        <f>F324/E324</f>
        <v>11485.0178</v>
      </c>
      <c r="E324" s="25">
        <f>SUM(E320:E323)</f>
        <v>1.875</v>
      </c>
      <c r="F324" s="17">
        <f>SUM(F320:F323)</f>
        <v>21534.408374999999</v>
      </c>
      <c r="G324" s="18" t="str">
        <f>IFERROR(VLOOKUP($B324,'SpEd BEA Rates by Month'!$B$4:$O$380,$G$1,0),"")</f>
        <v/>
      </c>
      <c r="H324" s="10" t="e">
        <f>J324/I324</f>
        <v>#DIV/0!</v>
      </c>
      <c r="I324" s="15">
        <f>SUM(I320:I323)</f>
        <v>0</v>
      </c>
      <c r="J324" s="18">
        <f>SUM(J320:J323)</f>
        <v>0</v>
      </c>
      <c r="K324" s="8" t="str">
        <f>IFERROR(VLOOKUP($B324,'SpEd BEA Rates by Month'!$B$4:$O$380,$K$1,0),"")</f>
        <v/>
      </c>
      <c r="L324" s="9" t="e">
        <f>N324/M324</f>
        <v>#DIV/0!</v>
      </c>
      <c r="M324" s="19">
        <f>SUM(M320:M323)</f>
        <v>0</v>
      </c>
      <c r="N324" s="9">
        <f>SUM(N320:N323)</f>
        <v>0</v>
      </c>
      <c r="O324" s="21" t="str">
        <f>IFERROR(VLOOKUP($B324,'SpEd BEA Rates by Month'!$B$4:$O$380,$O$1,0),"")</f>
        <v/>
      </c>
      <c r="P324" s="21" t="e">
        <f>R324/Q324</f>
        <v>#DIV/0!</v>
      </c>
      <c r="Q324" s="23">
        <f>SUM(Q320:Q323)</f>
        <v>0</v>
      </c>
      <c r="R324" s="21">
        <f>SUM(R320:R323)</f>
        <v>0</v>
      </c>
    </row>
    <row r="325" spans="1:18" ht="15" thickBot="1" x14ac:dyDescent="0.4">
      <c r="A325" s="5"/>
      <c r="B325" s="5" t="s">
        <v>872</v>
      </c>
      <c r="C325" s="28" t="str">
        <f>IFERROR(VLOOKUP($B325,'SpEd BEA Rates by Month'!$B$4:$C$380,2,0)," ")</f>
        <v xml:space="preserve"> </v>
      </c>
      <c r="D325" s="11">
        <f>D324/12</f>
        <v>957.0848166666666</v>
      </c>
      <c r="E325" s="14"/>
      <c r="F325" s="24"/>
      <c r="G325" s="18" t="str">
        <f>IFERROR(VLOOKUP($B325,'SpEd BEA Rates by Month'!$B$4:$O$380,$G$1,0),"")</f>
        <v/>
      </c>
      <c r="H325" s="10" t="e">
        <f>H324/12</f>
        <v>#DIV/0!</v>
      </c>
      <c r="I325" s="15"/>
      <c r="J325" s="18"/>
      <c r="K325" s="8" t="str">
        <f>IFERROR(VLOOKUP($B325,'SpEd BEA Rates by Month'!$B$4:$O$380,$K$1,0),"")</f>
        <v/>
      </c>
      <c r="L325" s="9" t="e">
        <f>L324/12</f>
        <v>#DIV/0!</v>
      </c>
      <c r="M325" s="19"/>
      <c r="N325" s="9"/>
      <c r="O325" s="21" t="str">
        <f>IFERROR(VLOOKUP($B325,'SpEd BEA Rates by Month'!$B$4:$O$380,$O$1,0),"")</f>
        <v/>
      </c>
      <c r="P325" s="21" t="e">
        <f>P324/12</f>
        <v>#DIV/0!</v>
      </c>
      <c r="Q325" s="23"/>
      <c r="R325" s="21"/>
    </row>
    <row r="326" spans="1:18" ht="15" thickBot="1" x14ac:dyDescent="0.4">
      <c r="A326" s="5"/>
      <c r="B326" s="5" t="s">
        <v>853</v>
      </c>
      <c r="C326" s="28" t="str">
        <f>IFERROR(VLOOKUP($B326,'SpEd BEA Rates by Month'!$B$4:$C$380,2,0)," ")</f>
        <v xml:space="preserve"> </v>
      </c>
      <c r="D326" s="11">
        <f>0.05*D325</f>
        <v>47.854240833333336</v>
      </c>
      <c r="E326" s="14"/>
      <c r="F326" s="24"/>
      <c r="G326" s="18" t="str">
        <f>IFERROR(VLOOKUP($B326,'SpEd BEA Rates by Month'!$B$4:$O$380,$G$1,0),"")</f>
        <v/>
      </c>
      <c r="H326" s="10" t="e">
        <f>0.05*H325</f>
        <v>#DIV/0!</v>
      </c>
      <c r="I326" s="15"/>
      <c r="J326" s="18"/>
      <c r="K326" s="8" t="str">
        <f>IFERROR(VLOOKUP($B326,'SpEd BEA Rates by Month'!$B$4:$O$380,$K$1,0),"")</f>
        <v/>
      </c>
      <c r="L326" s="9" t="e">
        <f>0.05*L325</f>
        <v>#DIV/0!</v>
      </c>
      <c r="M326" s="19"/>
      <c r="N326" s="9"/>
      <c r="O326" s="21" t="str">
        <f>IFERROR(VLOOKUP($B326,'SpEd BEA Rates by Month'!$B$4:$O$380,$O$1,0),"")</f>
        <v/>
      </c>
      <c r="P326" s="21" t="e">
        <f>0.05*P325</f>
        <v>#DIV/0!</v>
      </c>
      <c r="Q326" s="23"/>
      <c r="R326" s="21"/>
    </row>
    <row r="327" spans="1:18" ht="15" thickBot="1" x14ac:dyDescent="0.4">
      <c r="A327" s="5"/>
      <c r="B327" s="5" t="s">
        <v>377</v>
      </c>
      <c r="C327" s="28" t="str">
        <f>IFERROR(VLOOKUP($B327,'SpEd BEA Rates by Month'!$B$4:$C$380,2,0)," ")</f>
        <v xml:space="preserve"> </v>
      </c>
      <c r="D327" s="11">
        <f>D325-D326</f>
        <v>909.23057583333321</v>
      </c>
      <c r="E327" s="14"/>
      <c r="F327" s="11"/>
      <c r="G327" s="18" t="str">
        <f>IFERROR(VLOOKUP($B327,'SpEd BEA Rates by Month'!$B$4:$O$380,$G$1,0),"")</f>
        <v/>
      </c>
      <c r="H327" s="10" t="e">
        <f>H325-H326</f>
        <v>#DIV/0!</v>
      </c>
      <c r="I327" s="15"/>
      <c r="J327" s="18"/>
      <c r="K327" s="8" t="str">
        <f>IFERROR(VLOOKUP($B327,'SpEd BEA Rates by Month'!$B$4:$O$380,$K$1,0),"")</f>
        <v/>
      </c>
      <c r="L327" s="9" t="e">
        <f>L325-L326</f>
        <v>#DIV/0!</v>
      </c>
      <c r="M327" s="19"/>
      <c r="N327" s="9"/>
      <c r="O327" s="21" t="str">
        <f>IFERROR(VLOOKUP($B327,'SpEd BEA Rates by Month'!$B$4:$O$380,$O$1,0),"")</f>
        <v/>
      </c>
      <c r="P327" s="21" t="e">
        <f>P325-P326</f>
        <v>#DIV/0!</v>
      </c>
      <c r="Q327" s="23"/>
      <c r="R327" s="21"/>
    </row>
    <row r="328" spans="1:18" ht="15" thickBot="1" x14ac:dyDescent="0.4">
      <c r="A328" s="1" t="s">
        <v>235</v>
      </c>
      <c r="B328" s="1" t="s">
        <v>236</v>
      </c>
      <c r="C328" s="7">
        <f>IFERROR(VLOOKUP($B328,'SpEd BEA Rates by Month'!$B$4:$C$380,2,0)," ")</f>
        <v>11046.88</v>
      </c>
      <c r="D328" s="7">
        <f t="shared" si="169"/>
        <v>12703.911999999998</v>
      </c>
      <c r="E328" s="13">
        <f>VLOOKUP($B328,AAFTE!$C$4:$D$300,2,0)</f>
        <v>59</v>
      </c>
      <c r="F328" s="7">
        <f>D328*E328</f>
        <v>749530.80799999996</v>
      </c>
      <c r="G328" s="7">
        <f>IFERROR(VLOOKUP($B328,'SpEd BEA Rates by Month'!$B$4:$O$380,$G$1,0),"")</f>
        <v>0</v>
      </c>
      <c r="H328" s="7">
        <f t="shared" ref="H328:H341" si="219">G328*1.15</f>
        <v>0</v>
      </c>
      <c r="I328" s="13">
        <f>VLOOKUP($B328,AAFTE!$C$4:$F$300,3,0)</f>
        <v>0</v>
      </c>
      <c r="J328" s="7">
        <f t="shared" ref="J328:J341" si="220">H328*I328</f>
        <v>0</v>
      </c>
      <c r="K328" s="7">
        <f>IFERROR(VLOOKUP($B328,'SpEd BEA Rates by Month'!$B$4:$O$380,$K$1,0),"")</f>
        <v>0</v>
      </c>
      <c r="L328" s="7">
        <f t="shared" ref="L328:L341" si="221">K328*1.15</f>
        <v>0</v>
      </c>
      <c r="M328" s="13">
        <f>VLOOKUP($B328,AAFTE!$C$4:$F$300,4,0)</f>
        <v>0</v>
      </c>
      <c r="N328" s="7">
        <f t="shared" ref="N328:N341" si="222">L328*M328</f>
        <v>0</v>
      </c>
      <c r="O328" s="7">
        <f>IFERROR(VLOOKUP($B328,'SpEd BEA Rates by Month'!$B$4:$O$380,$O$1,0),"")</f>
        <v>0</v>
      </c>
      <c r="P328" s="7">
        <f t="shared" ref="P328:P341" si="223">O328*1.15</f>
        <v>0</v>
      </c>
      <c r="Q328" s="13">
        <f>VLOOKUP($B328,AAFTE!$C$4:$G$300,5,0)</f>
        <v>0</v>
      </c>
      <c r="R328" s="7">
        <f t="shared" ref="R328:R341" si="224">P328*Q328</f>
        <v>0</v>
      </c>
    </row>
    <row r="329" spans="1:18" ht="15" thickBot="1" x14ac:dyDescent="0.4">
      <c r="A329" s="1" t="s">
        <v>235</v>
      </c>
      <c r="B329" s="1" t="s">
        <v>237</v>
      </c>
      <c r="C329" s="7">
        <f>IFERROR(VLOOKUP($B329,'SpEd BEA Rates by Month'!$B$4:$C$380,2,0)," ")</f>
        <v>11135.02</v>
      </c>
      <c r="D329" s="7">
        <f t="shared" si="169"/>
        <v>12805.272999999999</v>
      </c>
      <c r="E329" s="13">
        <f>VLOOKUP($B329,AAFTE!$C$4:$D$300,2,0)</f>
        <v>6.75</v>
      </c>
      <c r="F329" s="7">
        <f t="shared" ref="F329:F341" si="225">D329*E329</f>
        <v>86435.592749999996</v>
      </c>
      <c r="G329" s="7">
        <f>IFERROR(VLOOKUP($B329,'SpEd BEA Rates by Month'!$B$4:$O$380,$G$1,0),"")</f>
        <v>0</v>
      </c>
      <c r="H329" s="7">
        <f t="shared" si="219"/>
        <v>0</v>
      </c>
      <c r="I329" s="13">
        <f>VLOOKUP($B329,AAFTE!$C$4:$F$300,3,0)</f>
        <v>0</v>
      </c>
      <c r="J329" s="7">
        <f t="shared" si="220"/>
        <v>0</v>
      </c>
      <c r="K329" s="7">
        <f>IFERROR(VLOOKUP($B329,'SpEd BEA Rates by Month'!$B$4:$O$380,$K$1,0),"")</f>
        <v>0</v>
      </c>
      <c r="L329" s="7">
        <f t="shared" si="221"/>
        <v>0</v>
      </c>
      <c r="M329" s="13">
        <f>VLOOKUP($B329,AAFTE!$C$4:$F$300,4,0)</f>
        <v>0</v>
      </c>
      <c r="N329" s="7">
        <f t="shared" si="222"/>
        <v>0</v>
      </c>
      <c r="O329" s="7">
        <f>IFERROR(VLOOKUP($B329,'SpEd BEA Rates by Month'!$B$4:$O$380,$O$1,0),"")</f>
        <v>0</v>
      </c>
      <c r="P329" s="7">
        <f t="shared" si="223"/>
        <v>0</v>
      </c>
      <c r="Q329" s="13">
        <f>VLOOKUP($B329,AAFTE!$C$4:$G$300,5,0)</f>
        <v>0</v>
      </c>
      <c r="R329" s="7">
        <f t="shared" si="224"/>
        <v>0</v>
      </c>
    </row>
    <row r="330" spans="1:18" ht="15" thickBot="1" x14ac:dyDescent="0.4">
      <c r="A330" s="1" t="s">
        <v>235</v>
      </c>
      <c r="B330" s="1" t="s">
        <v>238</v>
      </c>
      <c r="C330" s="7">
        <f>IFERROR(VLOOKUP($B330,'SpEd BEA Rates by Month'!$B$4:$C$380,2,0)," ")</f>
        <v>11304.73</v>
      </c>
      <c r="D330" s="7">
        <f t="shared" si="169"/>
        <v>13000.439499999999</v>
      </c>
      <c r="E330" s="13">
        <f>VLOOKUP($B330,AAFTE!$C$4:$D$300,2,0)</f>
        <v>362.625</v>
      </c>
      <c r="F330" s="7">
        <f t="shared" si="225"/>
        <v>4714284.3736874992</v>
      </c>
      <c r="G330" s="7">
        <f>IFERROR(VLOOKUP($B330,'SpEd BEA Rates by Month'!$B$4:$O$380,$G$1,0),"")</f>
        <v>0</v>
      </c>
      <c r="H330" s="7">
        <f t="shared" si="219"/>
        <v>0</v>
      </c>
      <c r="I330" s="13">
        <f>VLOOKUP($B330,AAFTE!$C$4:$F$300,3,0)</f>
        <v>0</v>
      </c>
      <c r="J330" s="7">
        <f t="shared" si="220"/>
        <v>0</v>
      </c>
      <c r="K330" s="7">
        <f>IFERROR(VLOOKUP($B330,'SpEd BEA Rates by Month'!$B$4:$O$380,$K$1,0),"")</f>
        <v>0</v>
      </c>
      <c r="L330" s="7">
        <f t="shared" si="221"/>
        <v>0</v>
      </c>
      <c r="M330" s="13">
        <f>VLOOKUP($B330,AAFTE!$C$4:$F$300,4,0)</f>
        <v>0</v>
      </c>
      <c r="N330" s="7">
        <f t="shared" si="222"/>
        <v>0</v>
      </c>
      <c r="O330" s="7">
        <f>IFERROR(VLOOKUP($B330,'SpEd BEA Rates by Month'!$B$4:$O$380,$O$1,0),"")</f>
        <v>0</v>
      </c>
      <c r="P330" s="7">
        <f t="shared" si="223"/>
        <v>0</v>
      </c>
      <c r="Q330" s="13">
        <f>VLOOKUP($B330,AAFTE!$C$4:$G$300,5,0)</f>
        <v>0</v>
      </c>
      <c r="R330" s="7">
        <f t="shared" si="224"/>
        <v>0</v>
      </c>
    </row>
    <row r="331" spans="1:18" ht="15" thickBot="1" x14ac:dyDescent="0.4">
      <c r="A331" s="1" t="s">
        <v>235</v>
      </c>
      <c r="B331" s="1" t="s">
        <v>239</v>
      </c>
      <c r="C331" s="7">
        <f>IFERROR(VLOOKUP($B331,'SpEd BEA Rates by Month'!$B$4:$C$380,2,0)," ")</f>
        <v>11409.69</v>
      </c>
      <c r="D331" s="7">
        <f t="shared" ref="D331:D403" si="226">C331*1.15</f>
        <v>13121.1435</v>
      </c>
      <c r="E331" s="13">
        <f>VLOOKUP($B331,AAFTE!$C$4:$D$300,2,0)</f>
        <v>269.375</v>
      </c>
      <c r="F331" s="7">
        <f t="shared" si="225"/>
        <v>3534508.0303125</v>
      </c>
      <c r="G331" s="7">
        <f>IFERROR(VLOOKUP($B331,'SpEd BEA Rates by Month'!$B$4:$O$380,$G$1,0),"")</f>
        <v>0</v>
      </c>
      <c r="H331" s="7">
        <f t="shared" si="219"/>
        <v>0</v>
      </c>
      <c r="I331" s="13">
        <f>VLOOKUP($B331,AAFTE!$C$4:$F$300,3,0)</f>
        <v>0</v>
      </c>
      <c r="J331" s="7">
        <f t="shared" si="220"/>
        <v>0</v>
      </c>
      <c r="K331" s="7">
        <f>IFERROR(VLOOKUP($B331,'SpEd BEA Rates by Month'!$B$4:$O$380,$K$1,0),"")</f>
        <v>0</v>
      </c>
      <c r="L331" s="7">
        <f t="shared" si="221"/>
        <v>0</v>
      </c>
      <c r="M331" s="13">
        <f>VLOOKUP($B331,AAFTE!$C$4:$F$300,4,0)</f>
        <v>0</v>
      </c>
      <c r="N331" s="7">
        <f t="shared" si="222"/>
        <v>0</v>
      </c>
      <c r="O331" s="7">
        <f>IFERROR(VLOOKUP($B331,'SpEd BEA Rates by Month'!$B$4:$O$380,$O$1,0),"")</f>
        <v>0</v>
      </c>
      <c r="P331" s="7">
        <f t="shared" si="223"/>
        <v>0</v>
      </c>
      <c r="Q331" s="13">
        <f>VLOOKUP($B331,AAFTE!$C$4:$G$300,5,0)</f>
        <v>0</v>
      </c>
      <c r="R331" s="7">
        <f t="shared" si="224"/>
        <v>0</v>
      </c>
    </row>
    <row r="332" spans="1:18" ht="15" thickBot="1" x14ac:dyDescent="0.4">
      <c r="A332" s="1" t="s">
        <v>235</v>
      </c>
      <c r="B332" s="1" t="s">
        <v>240</v>
      </c>
      <c r="C332" s="7">
        <f>IFERROR(VLOOKUP($B332,'SpEd BEA Rates by Month'!$B$4:$C$380,2,0)," ")</f>
        <v>10916.68</v>
      </c>
      <c r="D332" s="7">
        <f t="shared" si="226"/>
        <v>12554.181999999999</v>
      </c>
      <c r="E332" s="13">
        <f>VLOOKUP($B332,AAFTE!$C$4:$D$300,2,0)</f>
        <v>33.125</v>
      </c>
      <c r="F332" s="7">
        <f t="shared" si="225"/>
        <v>415857.27874999994</v>
      </c>
      <c r="G332" s="7">
        <f>IFERROR(VLOOKUP($B332,'SpEd BEA Rates by Month'!$B$4:$O$380,$G$1,0),"")</f>
        <v>0</v>
      </c>
      <c r="H332" s="7">
        <f t="shared" si="219"/>
        <v>0</v>
      </c>
      <c r="I332" s="13">
        <f>VLOOKUP($B332,AAFTE!$C$4:$F$300,3,0)</f>
        <v>0</v>
      </c>
      <c r="J332" s="7">
        <f t="shared" si="220"/>
        <v>0</v>
      </c>
      <c r="K332" s="7">
        <f>IFERROR(VLOOKUP($B332,'SpEd BEA Rates by Month'!$B$4:$O$380,$K$1,0),"")</f>
        <v>0</v>
      </c>
      <c r="L332" s="7">
        <f t="shared" si="221"/>
        <v>0</v>
      </c>
      <c r="M332" s="13">
        <f>VLOOKUP($B332,AAFTE!$C$4:$F$300,4,0)</f>
        <v>0</v>
      </c>
      <c r="N332" s="7">
        <f t="shared" si="222"/>
        <v>0</v>
      </c>
      <c r="O332" s="7">
        <f>IFERROR(VLOOKUP($B332,'SpEd BEA Rates by Month'!$B$4:$O$380,$O$1,0),"")</f>
        <v>0</v>
      </c>
      <c r="P332" s="7">
        <f t="shared" si="223"/>
        <v>0</v>
      </c>
      <c r="Q332" s="13">
        <f>VLOOKUP($B332,AAFTE!$C$4:$G$300,5,0)</f>
        <v>0</v>
      </c>
      <c r="R332" s="7">
        <f t="shared" si="224"/>
        <v>0</v>
      </c>
    </row>
    <row r="333" spans="1:18" ht="15" thickBot="1" x14ac:dyDescent="0.4">
      <c r="A333" s="1" t="s">
        <v>235</v>
      </c>
      <c r="B333" s="1" t="s">
        <v>241</v>
      </c>
      <c r="C333" s="7">
        <f>IFERROR(VLOOKUP($B333,'SpEd BEA Rates by Month'!$B$4:$C$380,2,0)," ")</f>
        <v>12083.06</v>
      </c>
      <c r="D333" s="7">
        <f t="shared" si="226"/>
        <v>13895.518999999998</v>
      </c>
      <c r="E333" s="13">
        <f>VLOOKUP($B333,AAFTE!$C$4:$D$300,2,0)</f>
        <v>0.375</v>
      </c>
      <c r="F333" s="7">
        <f t="shared" si="225"/>
        <v>5210.8196249999992</v>
      </c>
      <c r="G333" s="7">
        <f>IFERROR(VLOOKUP($B333,'SpEd BEA Rates by Month'!$B$4:$O$380,$G$1,0),"")</f>
        <v>0</v>
      </c>
      <c r="H333" s="7">
        <f t="shared" si="219"/>
        <v>0</v>
      </c>
      <c r="I333" s="13">
        <f>VLOOKUP($B333,AAFTE!$C$4:$F$300,3,0)</f>
        <v>0</v>
      </c>
      <c r="J333" s="7">
        <f t="shared" si="220"/>
        <v>0</v>
      </c>
      <c r="K333" s="7">
        <f>IFERROR(VLOOKUP($B333,'SpEd BEA Rates by Month'!$B$4:$O$380,$K$1,0),"")</f>
        <v>0</v>
      </c>
      <c r="L333" s="7">
        <f t="shared" si="221"/>
        <v>0</v>
      </c>
      <c r="M333" s="13">
        <f>VLOOKUP($B333,AAFTE!$C$4:$F$300,4,0)</f>
        <v>0</v>
      </c>
      <c r="N333" s="7">
        <f t="shared" si="222"/>
        <v>0</v>
      </c>
      <c r="O333" s="7">
        <f>IFERROR(VLOOKUP($B333,'SpEd BEA Rates by Month'!$B$4:$O$380,$O$1,0),"")</f>
        <v>0</v>
      </c>
      <c r="P333" s="7">
        <f t="shared" si="223"/>
        <v>0</v>
      </c>
      <c r="Q333" s="13">
        <f>VLOOKUP($B333,AAFTE!$C$4:$G$300,5,0)</f>
        <v>0</v>
      </c>
      <c r="R333" s="7">
        <f t="shared" si="224"/>
        <v>0</v>
      </c>
    </row>
    <row r="334" spans="1:18" ht="15" thickBot="1" x14ac:dyDescent="0.4">
      <c r="A334" s="1" t="s">
        <v>235</v>
      </c>
      <c r="B334" s="1" t="s">
        <v>242</v>
      </c>
      <c r="C334" s="7">
        <f>IFERROR(VLOOKUP($B334,'SpEd BEA Rates by Month'!$B$4:$C$380,2,0)," ")</f>
        <v>11345.61</v>
      </c>
      <c r="D334" s="7">
        <f t="shared" si="226"/>
        <v>13047.451499999999</v>
      </c>
      <c r="E334" s="13">
        <f>VLOOKUP($B334,AAFTE!$C$4:$D$300,2,0)</f>
        <v>140.625</v>
      </c>
      <c r="F334" s="7">
        <f t="shared" si="225"/>
        <v>1834797.8671875</v>
      </c>
      <c r="G334" s="7">
        <f>IFERROR(VLOOKUP($B334,'SpEd BEA Rates by Month'!$B$4:$O$380,$G$1,0),"")</f>
        <v>0</v>
      </c>
      <c r="H334" s="7">
        <f t="shared" si="219"/>
        <v>0</v>
      </c>
      <c r="I334" s="13">
        <f>VLOOKUP($B334,AAFTE!$C$4:$F$300,3,0)</f>
        <v>0</v>
      </c>
      <c r="J334" s="7">
        <f t="shared" si="220"/>
        <v>0</v>
      </c>
      <c r="K334" s="7">
        <f>IFERROR(VLOOKUP($B334,'SpEd BEA Rates by Month'!$B$4:$O$380,$K$1,0),"")</f>
        <v>0</v>
      </c>
      <c r="L334" s="7">
        <f t="shared" si="221"/>
        <v>0</v>
      </c>
      <c r="M334" s="13">
        <f>VLOOKUP($B334,AAFTE!$C$4:$F$300,4,0)</f>
        <v>0</v>
      </c>
      <c r="N334" s="7">
        <f t="shared" si="222"/>
        <v>0</v>
      </c>
      <c r="O334" s="7">
        <f>IFERROR(VLOOKUP($B334,'SpEd BEA Rates by Month'!$B$4:$O$380,$O$1,0),"")</f>
        <v>0</v>
      </c>
      <c r="P334" s="7">
        <f t="shared" si="223"/>
        <v>0</v>
      </c>
      <c r="Q334" s="13">
        <f>VLOOKUP($B334,AAFTE!$C$4:$G$300,5,0)</f>
        <v>0</v>
      </c>
      <c r="R334" s="7">
        <f t="shared" si="224"/>
        <v>0</v>
      </c>
    </row>
    <row r="335" spans="1:18" ht="15" thickBot="1" x14ac:dyDescent="0.4">
      <c r="A335" s="1" t="s">
        <v>235</v>
      </c>
      <c r="B335" s="1" t="s">
        <v>243</v>
      </c>
      <c r="C335" s="7">
        <f>IFERROR(VLOOKUP($B335,'SpEd BEA Rates by Month'!$B$4:$C$380,2,0)," ")</f>
        <v>10922.52</v>
      </c>
      <c r="D335" s="7">
        <f t="shared" si="226"/>
        <v>12560.897999999999</v>
      </c>
      <c r="E335" s="13">
        <f>VLOOKUP($B335,AAFTE!$C$4:$D$300,2,0)</f>
        <v>32.875</v>
      </c>
      <c r="F335" s="7">
        <f t="shared" si="225"/>
        <v>412939.52174999996</v>
      </c>
      <c r="G335" s="7">
        <f>IFERROR(VLOOKUP($B335,'SpEd BEA Rates by Month'!$B$4:$O$380,$G$1,0),"")</f>
        <v>0</v>
      </c>
      <c r="H335" s="7">
        <f t="shared" si="219"/>
        <v>0</v>
      </c>
      <c r="I335" s="13">
        <f>VLOOKUP($B335,AAFTE!$C$4:$F$300,3,0)</f>
        <v>0</v>
      </c>
      <c r="J335" s="7">
        <f t="shared" si="220"/>
        <v>0</v>
      </c>
      <c r="K335" s="7">
        <f>IFERROR(VLOOKUP($B335,'SpEd BEA Rates by Month'!$B$4:$O$380,$K$1,0),"")</f>
        <v>0</v>
      </c>
      <c r="L335" s="7">
        <f t="shared" si="221"/>
        <v>0</v>
      </c>
      <c r="M335" s="13">
        <f>VLOOKUP($B335,AAFTE!$C$4:$F$300,4,0)</f>
        <v>0</v>
      </c>
      <c r="N335" s="7">
        <f t="shared" si="222"/>
        <v>0</v>
      </c>
      <c r="O335" s="7">
        <f>IFERROR(VLOOKUP($B335,'SpEd BEA Rates by Month'!$B$4:$O$380,$O$1,0),"")</f>
        <v>0</v>
      </c>
      <c r="P335" s="7">
        <f t="shared" si="223"/>
        <v>0</v>
      </c>
      <c r="Q335" s="13">
        <f>VLOOKUP($B335,AAFTE!$C$4:$G$300,5,0)</f>
        <v>0</v>
      </c>
      <c r="R335" s="7">
        <f t="shared" si="224"/>
        <v>0</v>
      </c>
    </row>
    <row r="336" spans="1:18" ht="15" thickBot="1" x14ac:dyDescent="0.4">
      <c r="A336" s="1" t="s">
        <v>235</v>
      </c>
      <c r="B336" s="1" t="s">
        <v>244</v>
      </c>
      <c r="C336" s="7">
        <f>IFERROR(VLOOKUP($B336,'SpEd BEA Rates by Month'!$B$4:$C$380,2,0)," ")</f>
        <v>11113.59</v>
      </c>
      <c r="D336" s="7">
        <f t="shared" si="226"/>
        <v>12780.628499999999</v>
      </c>
      <c r="E336" s="13">
        <f>VLOOKUP($B336,AAFTE!$C$4:$D$300,2,0)</f>
        <v>141.25</v>
      </c>
      <c r="F336" s="7">
        <f t="shared" si="225"/>
        <v>1805263.7756249998</v>
      </c>
      <c r="G336" s="7">
        <f>IFERROR(VLOOKUP($B336,'SpEd BEA Rates by Month'!$B$4:$O$380,$G$1,0),"")</f>
        <v>0</v>
      </c>
      <c r="H336" s="7">
        <f t="shared" si="219"/>
        <v>0</v>
      </c>
      <c r="I336" s="13">
        <f>VLOOKUP($B336,AAFTE!$C$4:$F$300,3,0)</f>
        <v>0</v>
      </c>
      <c r="J336" s="7">
        <f t="shared" si="220"/>
        <v>0</v>
      </c>
      <c r="K336" s="7">
        <f>IFERROR(VLOOKUP($B336,'SpEd BEA Rates by Month'!$B$4:$O$380,$K$1,0),"")</f>
        <v>0</v>
      </c>
      <c r="L336" s="7">
        <f t="shared" si="221"/>
        <v>0</v>
      </c>
      <c r="M336" s="13">
        <f>VLOOKUP($B336,AAFTE!$C$4:$F$300,4,0)</f>
        <v>0</v>
      </c>
      <c r="N336" s="7">
        <f t="shared" si="222"/>
        <v>0</v>
      </c>
      <c r="O336" s="7">
        <f>IFERROR(VLOOKUP($B336,'SpEd BEA Rates by Month'!$B$4:$O$380,$O$1,0),"")</f>
        <v>0</v>
      </c>
      <c r="P336" s="7">
        <f t="shared" si="223"/>
        <v>0</v>
      </c>
      <c r="Q336" s="13">
        <f>VLOOKUP($B336,AAFTE!$C$4:$G$300,5,0)</f>
        <v>0</v>
      </c>
      <c r="R336" s="7">
        <f t="shared" si="224"/>
        <v>0</v>
      </c>
    </row>
    <row r="337" spans="1:18" ht="15" thickBot="1" x14ac:dyDescent="0.4">
      <c r="A337" s="1" t="s">
        <v>235</v>
      </c>
      <c r="B337" s="1" t="s">
        <v>245</v>
      </c>
      <c r="C337" s="7">
        <f>IFERROR(VLOOKUP($B337,'SpEd BEA Rates by Month'!$B$4:$C$380,2,0)," ")</f>
        <v>11212.24</v>
      </c>
      <c r="D337" s="7">
        <f t="shared" si="226"/>
        <v>12894.075999999999</v>
      </c>
      <c r="E337" s="13">
        <f>VLOOKUP($B337,AAFTE!$C$4:$D$300,2,0)</f>
        <v>58.875</v>
      </c>
      <c r="F337" s="7">
        <f t="shared" si="225"/>
        <v>759138.72449999989</v>
      </c>
      <c r="G337" s="7">
        <f>IFERROR(VLOOKUP($B337,'SpEd BEA Rates by Month'!$B$4:$O$380,$G$1,0),"")</f>
        <v>0</v>
      </c>
      <c r="H337" s="7">
        <f t="shared" si="219"/>
        <v>0</v>
      </c>
      <c r="I337" s="13">
        <f>VLOOKUP($B337,AAFTE!$C$4:$F$300,3,0)</f>
        <v>0</v>
      </c>
      <c r="J337" s="7">
        <f t="shared" si="220"/>
        <v>0</v>
      </c>
      <c r="K337" s="7">
        <f>IFERROR(VLOOKUP($B337,'SpEd BEA Rates by Month'!$B$4:$O$380,$K$1,0),"")</f>
        <v>0</v>
      </c>
      <c r="L337" s="7">
        <f t="shared" si="221"/>
        <v>0</v>
      </c>
      <c r="M337" s="13">
        <f>VLOOKUP($B337,AAFTE!$C$4:$F$300,4,0)</f>
        <v>0</v>
      </c>
      <c r="N337" s="7">
        <f t="shared" si="222"/>
        <v>0</v>
      </c>
      <c r="O337" s="7">
        <f>IFERROR(VLOOKUP($B337,'SpEd BEA Rates by Month'!$B$4:$O$380,$O$1,0),"")</f>
        <v>0</v>
      </c>
      <c r="P337" s="7">
        <f t="shared" si="223"/>
        <v>0</v>
      </c>
      <c r="Q337" s="13">
        <f>VLOOKUP($B337,AAFTE!$C$4:$G$300,5,0)</f>
        <v>0</v>
      </c>
      <c r="R337" s="7">
        <f t="shared" si="224"/>
        <v>0</v>
      </c>
    </row>
    <row r="338" spans="1:18" ht="15" thickBot="1" x14ac:dyDescent="0.4">
      <c r="A338" s="1" t="s">
        <v>235</v>
      </c>
      <c r="B338" s="1" t="s">
        <v>246</v>
      </c>
      <c r="C338" s="7">
        <f>IFERROR(VLOOKUP($B338,'SpEd BEA Rates by Month'!$B$4:$C$380,2,0)," ")</f>
        <v>11269.14</v>
      </c>
      <c r="D338" s="7">
        <f t="shared" si="226"/>
        <v>12959.510999999999</v>
      </c>
      <c r="E338" s="13">
        <f>VLOOKUP($B338,AAFTE!$C$4:$D$300,2,0)</f>
        <v>179.75</v>
      </c>
      <c r="F338" s="7">
        <f t="shared" si="225"/>
        <v>2329472.1022499995</v>
      </c>
      <c r="G338" s="7">
        <f>IFERROR(VLOOKUP($B338,'SpEd BEA Rates by Month'!$B$4:$O$380,$G$1,0),"")</f>
        <v>0</v>
      </c>
      <c r="H338" s="7">
        <f t="shared" si="219"/>
        <v>0</v>
      </c>
      <c r="I338" s="13">
        <f>VLOOKUP($B338,AAFTE!$C$4:$F$300,3,0)</f>
        <v>0</v>
      </c>
      <c r="J338" s="7">
        <f t="shared" si="220"/>
        <v>0</v>
      </c>
      <c r="K338" s="7">
        <f>IFERROR(VLOOKUP($B338,'SpEd BEA Rates by Month'!$B$4:$O$380,$K$1,0),"")</f>
        <v>0</v>
      </c>
      <c r="L338" s="7">
        <f t="shared" si="221"/>
        <v>0</v>
      </c>
      <c r="M338" s="13">
        <f>VLOOKUP($B338,AAFTE!$C$4:$F$300,4,0)</f>
        <v>0</v>
      </c>
      <c r="N338" s="7">
        <f t="shared" si="222"/>
        <v>0</v>
      </c>
      <c r="O338" s="7">
        <f>IFERROR(VLOOKUP($B338,'SpEd BEA Rates by Month'!$B$4:$O$380,$O$1,0),"")</f>
        <v>0</v>
      </c>
      <c r="P338" s="7">
        <f t="shared" si="223"/>
        <v>0</v>
      </c>
      <c r="Q338" s="13">
        <f>VLOOKUP($B338,AAFTE!$C$4:$G$300,5,0)</f>
        <v>0</v>
      </c>
      <c r="R338" s="7">
        <f t="shared" si="224"/>
        <v>0</v>
      </c>
    </row>
    <row r="339" spans="1:18" ht="15" thickBot="1" x14ac:dyDescent="0.4">
      <c r="A339" s="1" t="s">
        <v>235</v>
      </c>
      <c r="B339" s="1" t="s">
        <v>247</v>
      </c>
      <c r="C339" s="7">
        <f>IFERROR(VLOOKUP($B339,'SpEd BEA Rates by Month'!$B$4:$C$380,2,0)," ")</f>
        <v>11541.42</v>
      </c>
      <c r="D339" s="7">
        <f t="shared" si="226"/>
        <v>13272.633</v>
      </c>
      <c r="E339" s="13">
        <f>VLOOKUP($B339,AAFTE!$C$4:$D$300,2,0)</f>
        <v>72</v>
      </c>
      <c r="F339" s="7">
        <f t="shared" si="225"/>
        <v>955629.576</v>
      </c>
      <c r="G339" s="7">
        <f>IFERROR(VLOOKUP($B339,'SpEd BEA Rates by Month'!$B$4:$O$380,$G$1,0),"")</f>
        <v>0</v>
      </c>
      <c r="H339" s="7">
        <f t="shared" si="219"/>
        <v>0</v>
      </c>
      <c r="I339" s="13">
        <f>VLOOKUP($B339,AAFTE!$C$4:$F$300,3,0)</f>
        <v>0</v>
      </c>
      <c r="J339" s="7">
        <f t="shared" si="220"/>
        <v>0</v>
      </c>
      <c r="K339" s="7">
        <f>IFERROR(VLOOKUP($B339,'SpEd BEA Rates by Month'!$B$4:$O$380,$K$1,0),"")</f>
        <v>0</v>
      </c>
      <c r="L339" s="7">
        <f t="shared" si="221"/>
        <v>0</v>
      </c>
      <c r="M339" s="13">
        <f>VLOOKUP($B339,AAFTE!$C$4:$F$300,4,0)</f>
        <v>0</v>
      </c>
      <c r="N339" s="7">
        <f t="shared" si="222"/>
        <v>0</v>
      </c>
      <c r="O339" s="7">
        <f>IFERROR(VLOOKUP($B339,'SpEd BEA Rates by Month'!$B$4:$O$380,$O$1,0),"")</f>
        <v>0</v>
      </c>
      <c r="P339" s="7">
        <f t="shared" si="223"/>
        <v>0</v>
      </c>
      <c r="Q339" s="13">
        <f>VLOOKUP($B339,AAFTE!$C$4:$G$300,5,0)</f>
        <v>0</v>
      </c>
      <c r="R339" s="7">
        <f t="shared" si="224"/>
        <v>0</v>
      </c>
    </row>
    <row r="340" spans="1:18" ht="15" thickBot="1" x14ac:dyDescent="0.4">
      <c r="A340" s="6" t="s">
        <v>235</v>
      </c>
      <c r="B340" s="1" t="s">
        <v>248</v>
      </c>
      <c r="C340" s="7">
        <f>IFERROR(VLOOKUP($B340,'SpEd BEA Rates by Month'!$B$4:$C$380,2,0)," ")</f>
        <v>11113.26</v>
      </c>
      <c r="D340" s="7">
        <f t="shared" si="226"/>
        <v>12780.249</v>
      </c>
      <c r="E340" s="13">
        <f>VLOOKUP($B340,AAFTE!$C$4:$D$300,2,0)</f>
        <v>48.875</v>
      </c>
      <c r="F340" s="7">
        <f t="shared" si="225"/>
        <v>624634.66987500002</v>
      </c>
      <c r="G340" s="7">
        <f>IFERROR(VLOOKUP($B340,'SpEd BEA Rates by Month'!$B$4:$O$380,$G$1,0),"")</f>
        <v>0</v>
      </c>
      <c r="H340" s="7">
        <f t="shared" si="219"/>
        <v>0</v>
      </c>
      <c r="I340" s="13">
        <f>VLOOKUP($B340,AAFTE!$C$4:$F$300,3,0)</f>
        <v>0</v>
      </c>
      <c r="J340" s="7">
        <f t="shared" si="220"/>
        <v>0</v>
      </c>
      <c r="K340" s="7">
        <f>IFERROR(VLOOKUP($B340,'SpEd BEA Rates by Month'!$B$4:$O$380,$K$1,0),"")</f>
        <v>0</v>
      </c>
      <c r="L340" s="7">
        <f t="shared" si="221"/>
        <v>0</v>
      </c>
      <c r="M340" s="13">
        <f>VLOOKUP($B340,AAFTE!$C$4:$F$300,4,0)</f>
        <v>0</v>
      </c>
      <c r="N340" s="7">
        <f t="shared" si="222"/>
        <v>0</v>
      </c>
      <c r="O340" s="7">
        <f>IFERROR(VLOOKUP($B340,'SpEd BEA Rates by Month'!$B$4:$O$380,$O$1,0),"")</f>
        <v>0</v>
      </c>
      <c r="P340" s="7">
        <f t="shared" si="223"/>
        <v>0</v>
      </c>
      <c r="Q340" s="13">
        <f>VLOOKUP($B340,AAFTE!$C$4:$G$300,5,0)</f>
        <v>0</v>
      </c>
      <c r="R340" s="7">
        <f t="shared" si="224"/>
        <v>0</v>
      </c>
    </row>
    <row r="341" spans="1:18" ht="15" thickBot="1" x14ac:dyDescent="0.4">
      <c r="A341" s="1" t="s">
        <v>235</v>
      </c>
      <c r="B341" s="1" t="s">
        <v>249</v>
      </c>
      <c r="C341" s="7">
        <f>IFERROR(VLOOKUP($B341,'SpEd BEA Rates by Month'!$B$4:$C$380,2,0)," ")</f>
        <v>11403.92</v>
      </c>
      <c r="D341" s="7">
        <f t="shared" si="226"/>
        <v>13114.508</v>
      </c>
      <c r="E341" s="13">
        <f>VLOOKUP($B341,AAFTE!$C$4:$D$300,2,0)</f>
        <v>32.25</v>
      </c>
      <c r="F341" s="7">
        <f t="shared" si="225"/>
        <v>422942.88299999997</v>
      </c>
      <c r="G341" s="7">
        <f>IFERROR(VLOOKUP($B341,'SpEd BEA Rates by Month'!$B$4:$O$380,$G$1,0),"")</f>
        <v>0</v>
      </c>
      <c r="H341" s="7">
        <f t="shared" si="219"/>
        <v>0</v>
      </c>
      <c r="I341" s="13">
        <f>VLOOKUP($B341,AAFTE!$C$4:$F$300,3,0)</f>
        <v>0</v>
      </c>
      <c r="J341" s="7">
        <f t="shared" si="220"/>
        <v>0</v>
      </c>
      <c r="K341" s="7">
        <f>IFERROR(VLOOKUP($B341,'SpEd BEA Rates by Month'!$B$4:$O$380,$K$1,0),"")</f>
        <v>0</v>
      </c>
      <c r="L341" s="7">
        <f t="shared" si="221"/>
        <v>0</v>
      </c>
      <c r="M341" s="13">
        <f>VLOOKUP($B341,AAFTE!$C$4:$F$300,4,0)</f>
        <v>0</v>
      </c>
      <c r="N341" s="7">
        <f t="shared" si="222"/>
        <v>0</v>
      </c>
      <c r="O341" s="7">
        <f>IFERROR(VLOOKUP($B341,'SpEd BEA Rates by Month'!$B$4:$O$380,$O$1,0),"")</f>
        <v>0</v>
      </c>
      <c r="P341" s="7">
        <f t="shared" si="223"/>
        <v>0</v>
      </c>
      <c r="Q341" s="13">
        <f>VLOOKUP($B341,AAFTE!$C$4:$G$300,5,0)</f>
        <v>0</v>
      </c>
      <c r="R341" s="7">
        <f t="shared" si="224"/>
        <v>0</v>
      </c>
    </row>
    <row r="342" spans="1:18" ht="15" thickBot="1" x14ac:dyDescent="0.4">
      <c r="A342" s="5" t="s">
        <v>365</v>
      </c>
      <c r="B342" s="5" t="s">
        <v>844</v>
      </c>
      <c r="C342" s="28" t="str">
        <f>IFERROR(VLOOKUP($B342,'SpEd BEA Rates by Month'!$B$4:$C$380,2,0)," ")</f>
        <v xml:space="preserve"> </v>
      </c>
      <c r="D342" s="11">
        <f>F342/E342</f>
        <v>12972.106432490003</v>
      </c>
      <c r="E342" s="25">
        <f>SUM(E328:E341)</f>
        <v>1437.75</v>
      </c>
      <c r="F342" s="17">
        <f>SUM(F328:F341)</f>
        <v>18650646.023312502</v>
      </c>
      <c r="G342" s="18" t="str">
        <f>IFERROR(VLOOKUP($B342,'SpEd BEA Rates by Month'!$B$4:$O$380,$G$1,0),"")</f>
        <v/>
      </c>
      <c r="H342" s="10" t="e">
        <f>J342/I342</f>
        <v>#DIV/0!</v>
      </c>
      <c r="I342" s="15">
        <f>SUM(I328:I341)</f>
        <v>0</v>
      </c>
      <c r="J342" s="18">
        <f>SUM(J328:J341)</f>
        <v>0</v>
      </c>
      <c r="K342" s="8" t="str">
        <f>IFERROR(VLOOKUP($B342,'SpEd BEA Rates by Month'!$B$4:$O$380,$K$1,0),"")</f>
        <v/>
      </c>
      <c r="L342" s="9" t="e">
        <f>N342/M342</f>
        <v>#DIV/0!</v>
      </c>
      <c r="M342" s="19">
        <f>SUM(M328:M341)</f>
        <v>0</v>
      </c>
      <c r="N342" s="9">
        <f>SUM(N328:N341)</f>
        <v>0</v>
      </c>
      <c r="O342" s="21" t="str">
        <f>IFERROR(VLOOKUP($B342,'SpEd BEA Rates by Month'!$B$4:$O$380,$O$1,0),"")</f>
        <v/>
      </c>
      <c r="P342" s="21" t="e">
        <f>R342/Q342</f>
        <v>#DIV/0!</v>
      </c>
      <c r="Q342" s="23">
        <f>SUM(Q328:Q341)</f>
        <v>0</v>
      </c>
      <c r="R342" s="21">
        <f>SUM(R328:R341)</f>
        <v>0</v>
      </c>
    </row>
    <row r="343" spans="1:18" ht="15" thickBot="1" x14ac:dyDescent="0.4">
      <c r="A343" s="5"/>
      <c r="B343" s="5" t="s">
        <v>872</v>
      </c>
      <c r="C343" s="28" t="str">
        <f>IFERROR(VLOOKUP($B343,'SpEd BEA Rates by Month'!$B$4:$C$380,2,0)," ")</f>
        <v xml:space="preserve"> </v>
      </c>
      <c r="D343" s="11">
        <f>D342/12</f>
        <v>1081.008869374167</v>
      </c>
      <c r="E343" s="14"/>
      <c r="F343" s="24"/>
      <c r="G343" s="18" t="str">
        <f>IFERROR(VLOOKUP($B343,'SpEd BEA Rates by Month'!$B$4:$O$380,$G$1,0),"")</f>
        <v/>
      </c>
      <c r="H343" s="10" t="e">
        <f>H342/12</f>
        <v>#DIV/0!</v>
      </c>
      <c r="I343" s="15"/>
      <c r="J343" s="18"/>
      <c r="K343" s="8" t="str">
        <f>IFERROR(VLOOKUP($B343,'SpEd BEA Rates by Month'!$B$4:$O$380,$K$1,0),"")</f>
        <v/>
      </c>
      <c r="L343" s="9" t="e">
        <f>L342/12</f>
        <v>#DIV/0!</v>
      </c>
      <c r="M343" s="19"/>
      <c r="N343" s="9"/>
      <c r="O343" s="21" t="str">
        <f>IFERROR(VLOOKUP($B343,'SpEd BEA Rates by Month'!$B$4:$O$380,$O$1,0),"")</f>
        <v/>
      </c>
      <c r="P343" s="21" t="e">
        <f>P342/12</f>
        <v>#DIV/0!</v>
      </c>
      <c r="Q343" s="23"/>
      <c r="R343" s="21"/>
    </row>
    <row r="344" spans="1:18" ht="15" thickBot="1" x14ac:dyDescent="0.4">
      <c r="A344" s="5"/>
      <c r="B344" s="5" t="s">
        <v>853</v>
      </c>
      <c r="C344" s="28" t="str">
        <f>IFERROR(VLOOKUP($B344,'SpEd BEA Rates by Month'!$B$4:$C$380,2,0)," ")</f>
        <v xml:space="preserve"> </v>
      </c>
      <c r="D344" s="11">
        <f>0.05*D343</f>
        <v>54.050443468708352</v>
      </c>
      <c r="E344" s="14"/>
      <c r="F344" s="24"/>
      <c r="G344" s="18" t="str">
        <f>IFERROR(VLOOKUP($B344,'SpEd BEA Rates by Month'!$B$4:$O$380,$G$1,0),"")</f>
        <v/>
      </c>
      <c r="H344" s="10" t="e">
        <f>0.05*H343</f>
        <v>#DIV/0!</v>
      </c>
      <c r="I344" s="15"/>
      <c r="J344" s="18"/>
      <c r="K344" s="8" t="str">
        <f>IFERROR(VLOOKUP($B344,'SpEd BEA Rates by Month'!$B$4:$O$380,$K$1,0),"")</f>
        <v/>
      </c>
      <c r="L344" s="9" t="e">
        <f>0.05*L343</f>
        <v>#DIV/0!</v>
      </c>
      <c r="M344" s="19"/>
      <c r="N344" s="9"/>
      <c r="O344" s="21" t="str">
        <f>IFERROR(VLOOKUP($B344,'SpEd BEA Rates by Month'!$B$4:$O$380,$O$1,0),"")</f>
        <v/>
      </c>
      <c r="P344" s="21" t="e">
        <f>0.05*P343</f>
        <v>#DIV/0!</v>
      </c>
      <c r="Q344" s="23"/>
      <c r="R344" s="21"/>
    </row>
    <row r="345" spans="1:18" ht="15" thickBot="1" x14ac:dyDescent="0.4">
      <c r="A345" s="5"/>
      <c r="B345" s="5" t="s">
        <v>377</v>
      </c>
      <c r="C345" s="28" t="str">
        <f>IFERROR(VLOOKUP($B345,'SpEd BEA Rates by Month'!$B$4:$C$380,2,0)," ")</f>
        <v xml:space="preserve"> </v>
      </c>
      <c r="D345" s="11">
        <f>D343-D344</f>
        <v>1026.9584259054586</v>
      </c>
      <c r="E345" s="14"/>
      <c r="F345" s="11"/>
      <c r="G345" s="18" t="str">
        <f>IFERROR(VLOOKUP($B345,'SpEd BEA Rates by Month'!$B$4:$O$380,$G$1,0),"")</f>
        <v/>
      </c>
      <c r="H345" s="10" t="e">
        <f>H343-H344</f>
        <v>#DIV/0!</v>
      </c>
      <c r="I345" s="15"/>
      <c r="J345" s="18"/>
      <c r="K345" s="8" t="str">
        <f>IFERROR(VLOOKUP($B345,'SpEd BEA Rates by Month'!$B$4:$O$380,$K$1,0),"")</f>
        <v/>
      </c>
      <c r="L345" s="9" t="e">
        <f>L343-L344</f>
        <v>#DIV/0!</v>
      </c>
      <c r="M345" s="19"/>
      <c r="N345" s="9"/>
      <c r="O345" s="21" t="str">
        <f>IFERROR(VLOOKUP($B345,'SpEd BEA Rates by Month'!$B$4:$O$380,$O$1,0),"")</f>
        <v/>
      </c>
      <c r="P345" s="21" t="e">
        <f>P343-P344</f>
        <v>#DIV/0!</v>
      </c>
      <c r="Q345" s="23"/>
      <c r="R345" s="21"/>
    </row>
    <row r="346" spans="1:18" ht="15" thickBot="1" x14ac:dyDescent="0.4">
      <c r="A346" s="1" t="s">
        <v>250</v>
      </c>
      <c r="B346" s="1" t="s">
        <v>251</v>
      </c>
      <c r="C346" s="7">
        <f>IFERROR(VLOOKUP($B346,'SpEd BEA Rates by Month'!$B$4:$C$380,2,0)," ")</f>
        <v>10230.33</v>
      </c>
      <c r="D346" s="7">
        <f t="shared" si="226"/>
        <v>11764.879499999999</v>
      </c>
      <c r="E346" s="13">
        <f>VLOOKUP($B346,AAFTE!$C$4:$D$300,2,0)</f>
        <v>302.375</v>
      </c>
      <c r="F346" s="7">
        <f>D346*E346</f>
        <v>3557405.4388124999</v>
      </c>
      <c r="G346" s="7">
        <f>IFERROR(VLOOKUP($B346,'SpEd BEA Rates by Month'!$B$4:$O$380,$G$1,0),"")</f>
        <v>0</v>
      </c>
      <c r="H346" s="7">
        <f t="shared" ref="H346:H359" si="227">G346*1.15</f>
        <v>0</v>
      </c>
      <c r="I346" s="13">
        <f>VLOOKUP($B346,AAFTE!$C$4:$F$300,3,0)</f>
        <v>0</v>
      </c>
      <c r="J346" s="7">
        <f t="shared" ref="J346:J359" si="228">H346*I346</f>
        <v>0</v>
      </c>
      <c r="K346" s="7">
        <f>IFERROR(VLOOKUP($B346,'SpEd BEA Rates by Month'!$B$4:$O$380,$K$1,0),"")</f>
        <v>0</v>
      </c>
      <c r="L346" s="7">
        <f t="shared" ref="L346:L359" si="229">K346*1.15</f>
        <v>0</v>
      </c>
      <c r="M346" s="13">
        <f>VLOOKUP($B346,AAFTE!$C$4:$F$300,4,0)</f>
        <v>0</v>
      </c>
      <c r="N346" s="7">
        <f t="shared" ref="N346:N359" si="230">L346*M346</f>
        <v>0</v>
      </c>
      <c r="O346" s="7">
        <f>IFERROR(VLOOKUP($B346,'SpEd BEA Rates by Month'!$B$4:$O$380,$O$1,0),"")</f>
        <v>0</v>
      </c>
      <c r="P346" s="7">
        <f t="shared" ref="P346:P359" si="231">O346*1.15</f>
        <v>0</v>
      </c>
      <c r="Q346" s="13">
        <f>VLOOKUP($B346,AAFTE!$C$4:$G$300,5,0)</f>
        <v>0</v>
      </c>
      <c r="R346" s="7">
        <f t="shared" ref="R346:R359" si="232">P346*Q346</f>
        <v>0</v>
      </c>
    </row>
    <row r="347" spans="1:18" ht="15" thickBot="1" x14ac:dyDescent="0.4">
      <c r="A347" s="1" t="s">
        <v>250</v>
      </c>
      <c r="B347" s="1" t="s">
        <v>252</v>
      </c>
      <c r="C347" s="7">
        <f>IFERROR(VLOOKUP($B347,'SpEd BEA Rates by Month'!$B$4:$C$380,2,0)," ")</f>
        <v>10034.209999999999</v>
      </c>
      <c r="D347" s="7">
        <f t="shared" si="226"/>
        <v>11539.341499999999</v>
      </c>
      <c r="E347" s="13">
        <f>VLOOKUP($B347,AAFTE!$C$4:$D$300,2,0)</f>
        <v>138.625</v>
      </c>
      <c r="F347" s="7">
        <f t="shared" ref="F347:F359" si="233">D347*E347</f>
        <v>1599641.2154374998</v>
      </c>
      <c r="G347" s="7">
        <f>IFERROR(VLOOKUP($B347,'SpEd BEA Rates by Month'!$B$4:$O$380,$G$1,0),"")</f>
        <v>0</v>
      </c>
      <c r="H347" s="7">
        <f t="shared" si="227"/>
        <v>0</v>
      </c>
      <c r="I347" s="13">
        <f>VLOOKUP($B347,AAFTE!$C$4:$F$300,3,0)</f>
        <v>0</v>
      </c>
      <c r="J347" s="7">
        <f t="shared" si="228"/>
        <v>0</v>
      </c>
      <c r="K347" s="7">
        <f>IFERROR(VLOOKUP($B347,'SpEd BEA Rates by Month'!$B$4:$O$380,$K$1,0),"")</f>
        <v>0</v>
      </c>
      <c r="L347" s="7">
        <f t="shared" si="229"/>
        <v>0</v>
      </c>
      <c r="M347" s="13">
        <f>VLOOKUP($B347,AAFTE!$C$4:$F$300,4,0)</f>
        <v>0</v>
      </c>
      <c r="N347" s="7">
        <f t="shared" si="230"/>
        <v>0</v>
      </c>
      <c r="O347" s="7">
        <f>IFERROR(VLOOKUP($B347,'SpEd BEA Rates by Month'!$B$4:$O$380,$O$1,0),"")</f>
        <v>0</v>
      </c>
      <c r="P347" s="7">
        <f t="shared" si="231"/>
        <v>0</v>
      </c>
      <c r="Q347" s="13">
        <f>VLOOKUP($B347,AAFTE!$C$4:$G$300,5,0)</f>
        <v>0</v>
      </c>
      <c r="R347" s="7">
        <f t="shared" si="232"/>
        <v>0</v>
      </c>
    </row>
    <row r="348" spans="1:18" ht="15" thickBot="1" x14ac:dyDescent="0.4">
      <c r="A348" s="6" t="s">
        <v>250</v>
      </c>
      <c r="B348" s="1" t="s">
        <v>253</v>
      </c>
      <c r="C348" s="7">
        <f>IFERROR(VLOOKUP($B348,'SpEd BEA Rates by Month'!$B$4:$C$380,2,0)," ")</f>
        <v>9869.2999999999993</v>
      </c>
      <c r="D348" s="7">
        <f t="shared" si="226"/>
        <v>11349.694999999998</v>
      </c>
      <c r="E348" s="13">
        <f>VLOOKUP($B348,AAFTE!$C$4:$D$300,2,0)</f>
        <v>18.5</v>
      </c>
      <c r="F348" s="7">
        <f t="shared" si="233"/>
        <v>209969.35749999995</v>
      </c>
      <c r="G348" s="7">
        <f>IFERROR(VLOOKUP($B348,'SpEd BEA Rates by Month'!$B$4:$O$380,$G$1,0),"")</f>
        <v>0</v>
      </c>
      <c r="H348" s="7">
        <f t="shared" si="227"/>
        <v>0</v>
      </c>
      <c r="I348" s="13">
        <f>VLOOKUP($B348,AAFTE!$C$4:$F$300,3,0)</f>
        <v>0</v>
      </c>
      <c r="J348" s="7">
        <f t="shared" si="228"/>
        <v>0</v>
      </c>
      <c r="K348" s="7">
        <f>IFERROR(VLOOKUP($B348,'SpEd BEA Rates by Month'!$B$4:$O$380,$K$1,0),"")</f>
        <v>0</v>
      </c>
      <c r="L348" s="7">
        <f t="shared" si="229"/>
        <v>0</v>
      </c>
      <c r="M348" s="13">
        <f>VLOOKUP($B348,AAFTE!$C$4:$F$300,4,0)</f>
        <v>0</v>
      </c>
      <c r="N348" s="7">
        <f t="shared" si="230"/>
        <v>0</v>
      </c>
      <c r="O348" s="7">
        <f>IFERROR(VLOOKUP($B348,'SpEd BEA Rates by Month'!$B$4:$O$380,$O$1,0),"")</f>
        <v>0</v>
      </c>
      <c r="P348" s="7">
        <f t="shared" si="231"/>
        <v>0</v>
      </c>
      <c r="Q348" s="13">
        <f>VLOOKUP($B348,AAFTE!$C$4:$G$300,5,0)</f>
        <v>0</v>
      </c>
      <c r="R348" s="7">
        <f t="shared" si="232"/>
        <v>0</v>
      </c>
    </row>
    <row r="349" spans="1:18" ht="15" thickBot="1" x14ac:dyDescent="0.4">
      <c r="A349" s="1" t="s">
        <v>250</v>
      </c>
      <c r="B349" s="1" t="s">
        <v>254</v>
      </c>
      <c r="C349" s="7">
        <f>IFERROR(VLOOKUP($B349,'SpEd BEA Rates by Month'!$B$4:$C$380,2,0)," ")</f>
        <v>10286.719999999999</v>
      </c>
      <c r="D349" s="7">
        <f t="shared" si="226"/>
        <v>11829.727999999999</v>
      </c>
      <c r="E349" s="13">
        <f>VLOOKUP($B349,AAFTE!$C$4:$D$300,2,0)</f>
        <v>108.875</v>
      </c>
      <c r="F349" s="7">
        <f t="shared" si="233"/>
        <v>1287961.6359999999</v>
      </c>
      <c r="G349" s="7">
        <f>IFERROR(VLOOKUP($B349,'SpEd BEA Rates by Month'!$B$4:$O$380,$G$1,0),"")</f>
        <v>0</v>
      </c>
      <c r="H349" s="7">
        <f t="shared" si="227"/>
        <v>0</v>
      </c>
      <c r="I349" s="13">
        <f>VLOOKUP($B349,AAFTE!$C$4:$F$300,3,0)</f>
        <v>0</v>
      </c>
      <c r="J349" s="7">
        <f t="shared" si="228"/>
        <v>0</v>
      </c>
      <c r="K349" s="7">
        <f>IFERROR(VLOOKUP($B349,'SpEd BEA Rates by Month'!$B$4:$O$380,$K$1,0),"")</f>
        <v>0</v>
      </c>
      <c r="L349" s="7">
        <f t="shared" si="229"/>
        <v>0</v>
      </c>
      <c r="M349" s="13">
        <f>VLOOKUP($B349,AAFTE!$C$4:$F$300,4,0)</f>
        <v>0</v>
      </c>
      <c r="N349" s="7">
        <f t="shared" si="230"/>
        <v>0</v>
      </c>
      <c r="O349" s="7">
        <f>IFERROR(VLOOKUP($B349,'SpEd BEA Rates by Month'!$B$4:$O$380,$O$1,0),"")</f>
        <v>0</v>
      </c>
      <c r="P349" s="7">
        <f t="shared" si="231"/>
        <v>0</v>
      </c>
      <c r="Q349" s="13">
        <f>VLOOKUP($B349,AAFTE!$C$4:$G$300,5,0)</f>
        <v>0</v>
      </c>
      <c r="R349" s="7">
        <f t="shared" si="232"/>
        <v>0</v>
      </c>
    </row>
    <row r="350" spans="1:18" ht="15" thickBot="1" x14ac:dyDescent="0.4">
      <c r="A350" s="1" t="s">
        <v>250</v>
      </c>
      <c r="B350" s="1" t="s">
        <v>255</v>
      </c>
      <c r="C350" s="7">
        <f>IFERROR(VLOOKUP($B350,'SpEd BEA Rates by Month'!$B$4:$C$380,2,0)," ")</f>
        <v>10325.92</v>
      </c>
      <c r="D350" s="7">
        <f t="shared" si="226"/>
        <v>11874.807999999999</v>
      </c>
      <c r="E350" s="13">
        <f>VLOOKUP($B350,AAFTE!$C$4:$D$300,2,0)</f>
        <v>9</v>
      </c>
      <c r="F350" s="7">
        <f t="shared" si="233"/>
        <v>106873.272</v>
      </c>
      <c r="G350" s="7">
        <f>IFERROR(VLOOKUP($B350,'SpEd BEA Rates by Month'!$B$4:$O$380,$G$1,0),"")</f>
        <v>0</v>
      </c>
      <c r="H350" s="7">
        <f t="shared" si="227"/>
        <v>0</v>
      </c>
      <c r="I350" s="13">
        <f>VLOOKUP($B350,AAFTE!$C$4:$F$300,3,0)</f>
        <v>0</v>
      </c>
      <c r="J350" s="7">
        <f t="shared" si="228"/>
        <v>0</v>
      </c>
      <c r="K350" s="7">
        <f>IFERROR(VLOOKUP($B350,'SpEd BEA Rates by Month'!$B$4:$O$380,$K$1,0),"")</f>
        <v>0</v>
      </c>
      <c r="L350" s="7">
        <f t="shared" si="229"/>
        <v>0</v>
      </c>
      <c r="M350" s="13">
        <f>VLOOKUP($B350,AAFTE!$C$4:$F$300,4,0)</f>
        <v>0</v>
      </c>
      <c r="N350" s="7">
        <f t="shared" si="230"/>
        <v>0</v>
      </c>
      <c r="O350" s="7">
        <f>IFERROR(VLOOKUP($B350,'SpEd BEA Rates by Month'!$B$4:$O$380,$O$1,0),"")</f>
        <v>0</v>
      </c>
      <c r="P350" s="7">
        <f t="shared" si="231"/>
        <v>0</v>
      </c>
      <c r="Q350" s="13">
        <f>VLOOKUP($B350,AAFTE!$C$4:$G$300,5,0)</f>
        <v>0</v>
      </c>
      <c r="R350" s="7">
        <f t="shared" si="232"/>
        <v>0</v>
      </c>
    </row>
    <row r="351" spans="1:18" ht="15" thickBot="1" x14ac:dyDescent="0.4">
      <c r="A351" s="1" t="s">
        <v>250</v>
      </c>
      <c r="B351" s="1" t="s">
        <v>256</v>
      </c>
      <c r="C351" s="7">
        <f>IFERROR(VLOOKUP($B351,'SpEd BEA Rates by Month'!$B$4:$C$380,2,0)," ")</f>
        <v>10664.52</v>
      </c>
      <c r="D351" s="7">
        <f t="shared" si="226"/>
        <v>12264.198</v>
      </c>
      <c r="E351" s="13">
        <f>VLOOKUP($B351,AAFTE!$C$4:$D$300,2,0)</f>
        <v>0</v>
      </c>
      <c r="F351" s="7">
        <f t="shared" si="233"/>
        <v>0</v>
      </c>
      <c r="G351" s="7">
        <f>IFERROR(VLOOKUP($B351,'SpEd BEA Rates by Month'!$B$4:$O$380,$G$1,0),"")</f>
        <v>0</v>
      </c>
      <c r="H351" s="7">
        <f t="shared" si="227"/>
        <v>0</v>
      </c>
      <c r="I351" s="13">
        <f>VLOOKUP($B351,AAFTE!$C$4:$F$300,3,0)</f>
        <v>0</v>
      </c>
      <c r="J351" s="7">
        <f t="shared" si="228"/>
        <v>0</v>
      </c>
      <c r="K351" s="7">
        <f>IFERROR(VLOOKUP($B351,'SpEd BEA Rates by Month'!$B$4:$O$380,$K$1,0),"")</f>
        <v>0</v>
      </c>
      <c r="L351" s="7">
        <f t="shared" si="229"/>
        <v>0</v>
      </c>
      <c r="M351" s="13">
        <f>VLOOKUP($B351,AAFTE!$C$4:$F$300,4,0)</f>
        <v>0</v>
      </c>
      <c r="N351" s="7">
        <f t="shared" si="230"/>
        <v>0</v>
      </c>
      <c r="O351" s="7">
        <f>IFERROR(VLOOKUP($B351,'SpEd BEA Rates by Month'!$B$4:$O$380,$O$1,0),"")</f>
        <v>0</v>
      </c>
      <c r="P351" s="7">
        <f t="shared" si="231"/>
        <v>0</v>
      </c>
      <c r="Q351" s="13">
        <f>VLOOKUP($B351,AAFTE!$C$4:$G$300,5,0)</f>
        <v>0</v>
      </c>
      <c r="R351" s="7">
        <f t="shared" si="232"/>
        <v>0</v>
      </c>
    </row>
    <row r="352" spans="1:18" ht="15" thickBot="1" x14ac:dyDescent="0.4">
      <c r="A352" s="1" t="s">
        <v>250</v>
      </c>
      <c r="B352" s="1" t="s">
        <v>257</v>
      </c>
      <c r="C352" s="7">
        <f>IFERROR(VLOOKUP($B352,'SpEd BEA Rates by Month'!$B$4:$C$380,2,0)," ")</f>
        <v>10118.68</v>
      </c>
      <c r="D352" s="7">
        <f t="shared" si="226"/>
        <v>11636.482</v>
      </c>
      <c r="E352" s="13">
        <f>VLOOKUP($B352,AAFTE!$C$4:$D$300,2,0)</f>
        <v>14.25</v>
      </c>
      <c r="F352" s="7">
        <f t="shared" si="233"/>
        <v>165819.86850000001</v>
      </c>
      <c r="G352" s="7">
        <f>IFERROR(VLOOKUP($B352,'SpEd BEA Rates by Month'!$B$4:$O$380,$G$1,0),"")</f>
        <v>0</v>
      </c>
      <c r="H352" s="7">
        <f t="shared" si="227"/>
        <v>0</v>
      </c>
      <c r="I352" s="13">
        <f>VLOOKUP($B352,AAFTE!$C$4:$F$300,3,0)</f>
        <v>0</v>
      </c>
      <c r="J352" s="7">
        <f t="shared" si="228"/>
        <v>0</v>
      </c>
      <c r="K352" s="7">
        <f>IFERROR(VLOOKUP($B352,'SpEd BEA Rates by Month'!$B$4:$O$380,$K$1,0),"")</f>
        <v>0</v>
      </c>
      <c r="L352" s="7">
        <f t="shared" si="229"/>
        <v>0</v>
      </c>
      <c r="M352" s="13">
        <f>VLOOKUP($B352,AAFTE!$C$4:$F$300,4,0)</f>
        <v>0</v>
      </c>
      <c r="N352" s="7">
        <f t="shared" si="230"/>
        <v>0</v>
      </c>
      <c r="O352" s="7">
        <f>IFERROR(VLOOKUP($B352,'SpEd BEA Rates by Month'!$B$4:$O$380,$O$1,0),"")</f>
        <v>0</v>
      </c>
      <c r="P352" s="7">
        <f t="shared" si="231"/>
        <v>0</v>
      </c>
      <c r="Q352" s="13">
        <f>VLOOKUP($B352,AAFTE!$C$4:$G$300,5,0)</f>
        <v>0</v>
      </c>
      <c r="R352" s="7">
        <f t="shared" si="232"/>
        <v>0</v>
      </c>
    </row>
    <row r="353" spans="1:18" ht="15" thickBot="1" x14ac:dyDescent="0.4">
      <c r="A353" s="1" t="s">
        <v>250</v>
      </c>
      <c r="B353" s="1" t="s">
        <v>258</v>
      </c>
      <c r="C353" s="7">
        <f>IFERROR(VLOOKUP($B353,'SpEd BEA Rates by Month'!$B$4:$C$380,2,0)," ")</f>
        <v>10175.620000000001</v>
      </c>
      <c r="D353" s="7">
        <f t="shared" si="226"/>
        <v>11701.963</v>
      </c>
      <c r="E353" s="13">
        <f>VLOOKUP($B353,AAFTE!$C$4:$D$300,2,0)</f>
        <v>155.625</v>
      </c>
      <c r="F353" s="7">
        <f t="shared" si="233"/>
        <v>1821117.9918750001</v>
      </c>
      <c r="G353" s="7">
        <f>IFERROR(VLOOKUP($B353,'SpEd BEA Rates by Month'!$B$4:$O$380,$G$1,0),"")</f>
        <v>0</v>
      </c>
      <c r="H353" s="7">
        <f t="shared" si="227"/>
        <v>0</v>
      </c>
      <c r="I353" s="13">
        <f>VLOOKUP($B353,AAFTE!$C$4:$F$300,3,0)</f>
        <v>0</v>
      </c>
      <c r="J353" s="7">
        <f t="shared" si="228"/>
        <v>0</v>
      </c>
      <c r="K353" s="7">
        <f>IFERROR(VLOOKUP($B353,'SpEd BEA Rates by Month'!$B$4:$O$380,$K$1,0),"")</f>
        <v>0</v>
      </c>
      <c r="L353" s="7">
        <f t="shared" si="229"/>
        <v>0</v>
      </c>
      <c r="M353" s="13">
        <f>VLOOKUP($B353,AAFTE!$C$4:$F$300,4,0)</f>
        <v>0</v>
      </c>
      <c r="N353" s="7">
        <f t="shared" si="230"/>
        <v>0</v>
      </c>
      <c r="O353" s="7">
        <f>IFERROR(VLOOKUP($B353,'SpEd BEA Rates by Month'!$B$4:$O$380,$O$1,0),"")</f>
        <v>0</v>
      </c>
      <c r="P353" s="7">
        <f t="shared" si="231"/>
        <v>0</v>
      </c>
      <c r="Q353" s="13">
        <f>VLOOKUP($B353,AAFTE!$C$4:$G$300,5,0)</f>
        <v>0</v>
      </c>
      <c r="R353" s="7">
        <f t="shared" si="232"/>
        <v>0</v>
      </c>
    </row>
    <row r="354" spans="1:18" ht="15" thickBot="1" x14ac:dyDescent="0.4">
      <c r="A354" s="1" t="s">
        <v>250</v>
      </c>
      <c r="B354" s="1" t="s">
        <v>259</v>
      </c>
      <c r="C354" s="7">
        <f>IFERROR(VLOOKUP($B354,'SpEd BEA Rates by Month'!$B$4:$C$380,2,0)," ")</f>
        <v>10201.56</v>
      </c>
      <c r="D354" s="7">
        <f t="shared" si="226"/>
        <v>11731.793999999998</v>
      </c>
      <c r="E354" s="13">
        <f>VLOOKUP($B354,AAFTE!$C$4:$D$300,2,0)</f>
        <v>49.125</v>
      </c>
      <c r="F354" s="7">
        <f t="shared" si="233"/>
        <v>576324.38024999993</v>
      </c>
      <c r="G354" s="7">
        <f>IFERROR(VLOOKUP($B354,'SpEd BEA Rates by Month'!$B$4:$O$380,$G$1,0),"")</f>
        <v>0</v>
      </c>
      <c r="H354" s="7">
        <f t="shared" si="227"/>
        <v>0</v>
      </c>
      <c r="I354" s="13">
        <f>VLOOKUP($B354,AAFTE!$C$4:$F$300,3,0)</f>
        <v>0</v>
      </c>
      <c r="J354" s="7">
        <f t="shared" si="228"/>
        <v>0</v>
      </c>
      <c r="K354" s="7">
        <f>IFERROR(VLOOKUP($B354,'SpEd BEA Rates by Month'!$B$4:$O$380,$K$1,0),"")</f>
        <v>0</v>
      </c>
      <c r="L354" s="7">
        <f t="shared" si="229"/>
        <v>0</v>
      </c>
      <c r="M354" s="13">
        <f>VLOOKUP($B354,AAFTE!$C$4:$F$300,4,0)</f>
        <v>0</v>
      </c>
      <c r="N354" s="7">
        <f t="shared" si="230"/>
        <v>0</v>
      </c>
      <c r="O354" s="7">
        <f>IFERROR(VLOOKUP($B354,'SpEd BEA Rates by Month'!$B$4:$O$380,$O$1,0),"")</f>
        <v>0</v>
      </c>
      <c r="P354" s="7">
        <f t="shared" si="231"/>
        <v>0</v>
      </c>
      <c r="Q354" s="13">
        <f>VLOOKUP($B354,AAFTE!$C$4:$G$300,5,0)</f>
        <v>0</v>
      </c>
      <c r="R354" s="7">
        <f t="shared" si="232"/>
        <v>0</v>
      </c>
    </row>
    <row r="355" spans="1:18" ht="15" thickBot="1" x14ac:dyDescent="0.4">
      <c r="A355" s="6" t="s">
        <v>250</v>
      </c>
      <c r="B355" s="1" t="s">
        <v>260</v>
      </c>
      <c r="C355" s="7">
        <f>IFERROR(VLOOKUP($B355,'SpEd BEA Rates by Month'!$B$4:$C$380,2,0)," ")</f>
        <v>10200.99</v>
      </c>
      <c r="D355" s="7">
        <f t="shared" si="226"/>
        <v>11731.138499999999</v>
      </c>
      <c r="E355" s="13">
        <f>VLOOKUP($B355,AAFTE!$C$4:$D$300,2,0)</f>
        <v>8.25</v>
      </c>
      <c r="F355" s="7">
        <f t="shared" si="233"/>
        <v>96781.892624999993</v>
      </c>
      <c r="G355" s="7">
        <f>IFERROR(VLOOKUP($B355,'SpEd BEA Rates by Month'!$B$4:$O$380,$G$1,0),"")</f>
        <v>0</v>
      </c>
      <c r="H355" s="7">
        <f t="shared" si="227"/>
        <v>0</v>
      </c>
      <c r="I355" s="13">
        <f>VLOOKUP($B355,AAFTE!$C$4:$F$300,3,0)</f>
        <v>0</v>
      </c>
      <c r="J355" s="7">
        <f t="shared" si="228"/>
        <v>0</v>
      </c>
      <c r="K355" s="7">
        <f>IFERROR(VLOOKUP($B355,'SpEd BEA Rates by Month'!$B$4:$O$380,$K$1,0),"")</f>
        <v>0</v>
      </c>
      <c r="L355" s="7">
        <f t="shared" si="229"/>
        <v>0</v>
      </c>
      <c r="M355" s="13">
        <f>VLOOKUP($B355,AAFTE!$C$4:$F$300,4,0)</f>
        <v>0</v>
      </c>
      <c r="N355" s="7">
        <f t="shared" si="230"/>
        <v>0</v>
      </c>
      <c r="O355" s="7">
        <f>IFERROR(VLOOKUP($B355,'SpEd BEA Rates by Month'!$B$4:$O$380,$O$1,0),"")</f>
        <v>0</v>
      </c>
      <c r="P355" s="7">
        <f t="shared" si="231"/>
        <v>0</v>
      </c>
      <c r="Q355" s="13">
        <f>VLOOKUP($B355,AAFTE!$C$4:$G$300,5,0)</f>
        <v>0</v>
      </c>
      <c r="R355" s="7">
        <f t="shared" si="232"/>
        <v>0</v>
      </c>
    </row>
    <row r="356" spans="1:18" ht="15" thickBot="1" x14ac:dyDescent="0.4">
      <c r="A356" s="1" t="s">
        <v>250</v>
      </c>
      <c r="B356" s="1" t="s">
        <v>261</v>
      </c>
      <c r="C356" s="7">
        <f>IFERROR(VLOOKUP($B356,'SpEd BEA Rates by Month'!$B$4:$C$380,2,0)," ")</f>
        <v>10740.05</v>
      </c>
      <c r="D356" s="7">
        <f t="shared" si="226"/>
        <v>12351.057499999999</v>
      </c>
      <c r="E356" s="13">
        <f>VLOOKUP($B356,AAFTE!$C$4:$D$300,2,0)</f>
        <v>1.5</v>
      </c>
      <c r="F356" s="7">
        <f t="shared" si="233"/>
        <v>18526.58625</v>
      </c>
      <c r="G356" s="7">
        <f>IFERROR(VLOOKUP($B356,'SpEd BEA Rates by Month'!$B$4:$O$380,$G$1,0),"")</f>
        <v>0</v>
      </c>
      <c r="H356" s="7">
        <f t="shared" si="227"/>
        <v>0</v>
      </c>
      <c r="I356" s="13">
        <f>VLOOKUP($B356,AAFTE!$C$4:$F$300,3,0)</f>
        <v>0</v>
      </c>
      <c r="J356" s="7">
        <f t="shared" si="228"/>
        <v>0</v>
      </c>
      <c r="K356" s="7">
        <f>IFERROR(VLOOKUP($B356,'SpEd BEA Rates by Month'!$B$4:$O$380,$K$1,0),"")</f>
        <v>0</v>
      </c>
      <c r="L356" s="7">
        <f t="shared" si="229"/>
        <v>0</v>
      </c>
      <c r="M356" s="13">
        <f>VLOOKUP($B356,AAFTE!$C$4:$F$300,4,0)</f>
        <v>0</v>
      </c>
      <c r="N356" s="7">
        <f t="shared" si="230"/>
        <v>0</v>
      </c>
      <c r="O356" s="7">
        <f>IFERROR(VLOOKUP($B356,'SpEd BEA Rates by Month'!$B$4:$O$380,$O$1,0),"")</f>
        <v>0</v>
      </c>
      <c r="P356" s="7">
        <f t="shared" si="231"/>
        <v>0</v>
      </c>
      <c r="Q356" s="13">
        <f>VLOOKUP($B356,AAFTE!$C$4:$G$300,5,0)</f>
        <v>0</v>
      </c>
      <c r="R356" s="7">
        <f t="shared" si="232"/>
        <v>0</v>
      </c>
    </row>
    <row r="357" spans="1:18" ht="15" thickBot="1" x14ac:dyDescent="0.4">
      <c r="A357" s="6" t="s">
        <v>250</v>
      </c>
      <c r="B357" s="1" t="s">
        <v>262</v>
      </c>
      <c r="C357" s="7">
        <f>IFERROR(VLOOKUP($B357,'SpEd BEA Rates by Month'!$B$4:$C$380,2,0)," ")</f>
        <v>10012.969999999999</v>
      </c>
      <c r="D357" s="7">
        <f t="shared" si="226"/>
        <v>11514.915499999999</v>
      </c>
      <c r="E357" s="13">
        <f>VLOOKUP($B357,AAFTE!$C$4:$D$300,2,0)</f>
        <v>19.5</v>
      </c>
      <c r="F357" s="7">
        <f t="shared" si="233"/>
        <v>224540.85225</v>
      </c>
      <c r="G357" s="7">
        <f>IFERROR(VLOOKUP($B357,'SpEd BEA Rates by Month'!$B$4:$O$380,$G$1,0),"")</f>
        <v>0</v>
      </c>
      <c r="H357" s="7">
        <f t="shared" si="227"/>
        <v>0</v>
      </c>
      <c r="I357" s="13">
        <f>VLOOKUP($B357,AAFTE!$C$4:$F$300,3,0)</f>
        <v>0</v>
      </c>
      <c r="J357" s="7">
        <f t="shared" si="228"/>
        <v>0</v>
      </c>
      <c r="K357" s="7">
        <f>IFERROR(VLOOKUP($B357,'SpEd BEA Rates by Month'!$B$4:$O$380,$K$1,0),"")</f>
        <v>0</v>
      </c>
      <c r="L357" s="7">
        <f t="shared" si="229"/>
        <v>0</v>
      </c>
      <c r="M357" s="13">
        <f>VLOOKUP($B357,AAFTE!$C$4:$F$300,4,0)</f>
        <v>0</v>
      </c>
      <c r="N357" s="7">
        <f t="shared" si="230"/>
        <v>0</v>
      </c>
      <c r="O357" s="7">
        <f>IFERROR(VLOOKUP($B357,'SpEd BEA Rates by Month'!$B$4:$O$380,$O$1,0),"")</f>
        <v>0</v>
      </c>
      <c r="P357" s="7">
        <f t="shared" si="231"/>
        <v>0</v>
      </c>
      <c r="Q357" s="13">
        <f>VLOOKUP($B357,AAFTE!$C$4:$G$300,5,0)</f>
        <v>0</v>
      </c>
      <c r="R357" s="7">
        <f t="shared" si="232"/>
        <v>0</v>
      </c>
    </row>
    <row r="358" spans="1:18" ht="15" thickBot="1" x14ac:dyDescent="0.4">
      <c r="A358" s="1" t="s">
        <v>250</v>
      </c>
      <c r="B358" s="1" t="s">
        <v>263</v>
      </c>
      <c r="C358" s="7">
        <f>IFERROR(VLOOKUP($B358,'SpEd BEA Rates by Month'!$B$4:$C$380,2,0)," ")</f>
        <v>10056.700000000001</v>
      </c>
      <c r="D358" s="7">
        <f t="shared" si="226"/>
        <v>11565.205</v>
      </c>
      <c r="E358" s="13">
        <f>VLOOKUP($B358,AAFTE!$C$4:$D$300,2,0)</f>
        <v>716.875</v>
      </c>
      <c r="F358" s="7">
        <f t="shared" si="233"/>
        <v>8290806.3343749996</v>
      </c>
      <c r="G358" s="7">
        <f>IFERROR(VLOOKUP($B358,'SpEd BEA Rates by Month'!$B$4:$O$380,$G$1,0),"")</f>
        <v>0</v>
      </c>
      <c r="H358" s="7">
        <f t="shared" si="227"/>
        <v>0</v>
      </c>
      <c r="I358" s="13">
        <f>VLOOKUP($B358,AAFTE!$C$4:$F$300,3,0)</f>
        <v>0</v>
      </c>
      <c r="J358" s="7">
        <f t="shared" si="228"/>
        <v>0</v>
      </c>
      <c r="K358" s="7">
        <f>IFERROR(VLOOKUP($B358,'SpEd BEA Rates by Month'!$B$4:$O$380,$K$1,0),"")</f>
        <v>0</v>
      </c>
      <c r="L358" s="7">
        <f t="shared" si="229"/>
        <v>0</v>
      </c>
      <c r="M358" s="13">
        <f>VLOOKUP($B358,AAFTE!$C$4:$F$300,4,0)</f>
        <v>0</v>
      </c>
      <c r="N358" s="7">
        <f t="shared" si="230"/>
        <v>0</v>
      </c>
      <c r="O358" s="7">
        <f>IFERROR(VLOOKUP($B358,'SpEd BEA Rates by Month'!$B$4:$O$380,$O$1,0),"")</f>
        <v>0</v>
      </c>
      <c r="P358" s="7">
        <f t="shared" si="231"/>
        <v>0</v>
      </c>
      <c r="Q358" s="13">
        <f>VLOOKUP($B358,AAFTE!$C$4:$G$300,5,0)</f>
        <v>0</v>
      </c>
      <c r="R358" s="7">
        <f t="shared" si="232"/>
        <v>0</v>
      </c>
    </row>
    <row r="359" spans="1:18" ht="15" thickBot="1" x14ac:dyDescent="0.4">
      <c r="A359" s="1" t="s">
        <v>250</v>
      </c>
      <c r="B359" s="1" t="s">
        <v>264</v>
      </c>
      <c r="C359" s="7">
        <f>IFERROR(VLOOKUP($B359,'SpEd BEA Rates by Month'!$B$4:$C$380,2,0)," ")</f>
        <v>9953.9599999999991</v>
      </c>
      <c r="D359" s="7">
        <f t="shared" si="226"/>
        <v>11447.053999999998</v>
      </c>
      <c r="E359" s="13">
        <f>VLOOKUP($B359,AAFTE!$C$4:$D$300,2,0)</f>
        <v>64.25</v>
      </c>
      <c r="F359" s="7">
        <f t="shared" si="233"/>
        <v>735473.21949999989</v>
      </c>
      <c r="G359" s="7">
        <f>IFERROR(VLOOKUP($B359,'SpEd BEA Rates by Month'!$B$4:$O$380,$G$1,0),"")</f>
        <v>0</v>
      </c>
      <c r="H359" s="7">
        <f t="shared" si="227"/>
        <v>0</v>
      </c>
      <c r="I359" s="13">
        <f>VLOOKUP($B359,AAFTE!$C$4:$F$300,3,0)</f>
        <v>0</v>
      </c>
      <c r="J359" s="7">
        <f t="shared" si="228"/>
        <v>0</v>
      </c>
      <c r="K359" s="7">
        <f>IFERROR(VLOOKUP($B359,'SpEd BEA Rates by Month'!$B$4:$O$380,$K$1,0),"")</f>
        <v>0</v>
      </c>
      <c r="L359" s="7">
        <f t="shared" si="229"/>
        <v>0</v>
      </c>
      <c r="M359" s="13">
        <f>VLOOKUP($B359,AAFTE!$C$4:$F$300,4,0)</f>
        <v>0</v>
      </c>
      <c r="N359" s="7">
        <f t="shared" si="230"/>
        <v>0</v>
      </c>
      <c r="O359" s="7">
        <f>IFERROR(VLOOKUP($B359,'SpEd BEA Rates by Month'!$B$4:$O$380,$O$1,0),"")</f>
        <v>0</v>
      </c>
      <c r="P359" s="7">
        <f t="shared" si="231"/>
        <v>0</v>
      </c>
      <c r="Q359" s="13">
        <f>VLOOKUP($B359,AAFTE!$C$4:$G$300,5,0)</f>
        <v>0</v>
      </c>
      <c r="R359" s="7">
        <f t="shared" si="232"/>
        <v>0</v>
      </c>
    </row>
    <row r="360" spans="1:18" ht="15" thickBot="1" x14ac:dyDescent="0.4">
      <c r="A360" s="5" t="s">
        <v>366</v>
      </c>
      <c r="B360" s="5" t="s">
        <v>844</v>
      </c>
      <c r="C360" s="28" t="str">
        <f>IFERROR(VLOOKUP($B360,'SpEd BEA Rates by Month'!$B$4:$C$380,2,0)," ")</f>
        <v xml:space="preserve"> </v>
      </c>
      <c r="D360" s="11">
        <f>F360/E360</f>
        <v>11632.949771510814</v>
      </c>
      <c r="E360" s="25">
        <f>SUM(E346:E359)</f>
        <v>1606.75</v>
      </c>
      <c r="F360" s="17">
        <f>SUM(F346:F359)</f>
        <v>18691242.045375001</v>
      </c>
      <c r="G360" s="18" t="str">
        <f>IFERROR(VLOOKUP($B360,'SpEd BEA Rates by Month'!$B$4:$O$380,$G$1,0),"")</f>
        <v/>
      </c>
      <c r="H360" s="10" t="e">
        <f>J360/I360</f>
        <v>#DIV/0!</v>
      </c>
      <c r="I360" s="15">
        <f>SUM(I346:I359)</f>
        <v>0</v>
      </c>
      <c r="J360" s="18">
        <f>SUM(J346:J359)</f>
        <v>0</v>
      </c>
      <c r="K360" s="8" t="str">
        <f>IFERROR(VLOOKUP($B360,'SpEd BEA Rates by Month'!$B$4:$O$380,$K$1,0),"")</f>
        <v/>
      </c>
      <c r="L360" s="9" t="e">
        <f>N360/M360</f>
        <v>#DIV/0!</v>
      </c>
      <c r="M360" s="19">
        <f>SUM(M346:M359)</f>
        <v>0</v>
      </c>
      <c r="N360" s="9">
        <f>SUM(N346:N359)</f>
        <v>0</v>
      </c>
      <c r="O360" s="21" t="str">
        <f>IFERROR(VLOOKUP($B360,'SpEd BEA Rates by Month'!$B$4:$O$380,$O$1,0),"")</f>
        <v/>
      </c>
      <c r="P360" s="21" t="e">
        <f>R360/Q360</f>
        <v>#DIV/0!</v>
      </c>
      <c r="Q360" s="23">
        <f>SUM(Q346:Q359)</f>
        <v>0</v>
      </c>
      <c r="R360" s="21">
        <f>SUM(R346:R359)</f>
        <v>0</v>
      </c>
    </row>
    <row r="361" spans="1:18" ht="15" thickBot="1" x14ac:dyDescent="0.4">
      <c r="A361" s="5"/>
      <c r="B361" s="5" t="s">
        <v>872</v>
      </c>
      <c r="C361" s="28" t="str">
        <f>IFERROR(VLOOKUP($B361,'SpEd BEA Rates by Month'!$B$4:$C$380,2,0)," ")</f>
        <v xml:space="preserve"> </v>
      </c>
      <c r="D361" s="11">
        <f>D360/12</f>
        <v>969.41248095923447</v>
      </c>
      <c r="E361" s="14"/>
      <c r="F361" s="24"/>
      <c r="G361" s="18" t="str">
        <f>IFERROR(VLOOKUP($B361,'SpEd BEA Rates by Month'!$B$4:$O$380,$G$1,0),"")</f>
        <v/>
      </c>
      <c r="H361" s="10" t="e">
        <f>H360/12</f>
        <v>#DIV/0!</v>
      </c>
      <c r="I361" s="15"/>
      <c r="J361" s="18"/>
      <c r="K361" s="8" t="str">
        <f>IFERROR(VLOOKUP($B361,'SpEd BEA Rates by Month'!$B$4:$O$380,$K$1,0),"")</f>
        <v/>
      </c>
      <c r="L361" s="9" t="e">
        <f>L360/12</f>
        <v>#DIV/0!</v>
      </c>
      <c r="M361" s="19"/>
      <c r="N361" s="9"/>
      <c r="O361" s="21" t="str">
        <f>IFERROR(VLOOKUP($B361,'SpEd BEA Rates by Month'!$B$4:$O$380,$O$1,0),"")</f>
        <v/>
      </c>
      <c r="P361" s="21" t="e">
        <f>P360/12</f>
        <v>#DIV/0!</v>
      </c>
      <c r="Q361" s="23"/>
      <c r="R361" s="21"/>
    </row>
    <row r="362" spans="1:18" ht="15" thickBot="1" x14ac:dyDescent="0.4">
      <c r="A362" s="5"/>
      <c r="B362" s="5" t="s">
        <v>853</v>
      </c>
      <c r="C362" s="28" t="str">
        <f>IFERROR(VLOOKUP($B362,'SpEd BEA Rates by Month'!$B$4:$C$380,2,0)," ")</f>
        <v xml:space="preserve"> </v>
      </c>
      <c r="D362" s="11">
        <f>0.05*D361</f>
        <v>48.470624047961728</v>
      </c>
      <c r="E362" s="14"/>
      <c r="F362" s="24"/>
      <c r="G362" s="18" t="str">
        <f>IFERROR(VLOOKUP($B362,'SpEd BEA Rates by Month'!$B$4:$O$380,$G$1,0),"")</f>
        <v/>
      </c>
      <c r="H362" s="10" t="e">
        <f>0.05*H361</f>
        <v>#DIV/0!</v>
      </c>
      <c r="I362" s="15"/>
      <c r="J362" s="18"/>
      <c r="K362" s="8" t="str">
        <f>IFERROR(VLOOKUP($B362,'SpEd BEA Rates by Month'!$B$4:$O$380,$K$1,0),"")</f>
        <v/>
      </c>
      <c r="L362" s="9" t="e">
        <f>0.05*L361</f>
        <v>#DIV/0!</v>
      </c>
      <c r="M362" s="19"/>
      <c r="N362" s="9"/>
      <c r="O362" s="21" t="str">
        <f>IFERROR(VLOOKUP($B362,'SpEd BEA Rates by Month'!$B$4:$O$380,$O$1,0),"")</f>
        <v/>
      </c>
      <c r="P362" s="21" t="e">
        <f>0.05*P361</f>
        <v>#DIV/0!</v>
      </c>
      <c r="Q362" s="23"/>
      <c r="R362" s="21"/>
    </row>
    <row r="363" spans="1:18" ht="15" thickBot="1" x14ac:dyDescent="0.4">
      <c r="A363" s="5"/>
      <c r="B363" s="5" t="s">
        <v>377</v>
      </c>
      <c r="C363" s="28" t="str">
        <f>IFERROR(VLOOKUP($B363,'SpEd BEA Rates by Month'!$B$4:$C$380,2,0)," ")</f>
        <v xml:space="preserve"> </v>
      </c>
      <c r="D363" s="11">
        <f>D361-D362</f>
        <v>920.94185691127279</v>
      </c>
      <c r="E363" s="14"/>
      <c r="F363" s="11"/>
      <c r="G363" s="18" t="str">
        <f>IFERROR(VLOOKUP($B363,'SpEd BEA Rates by Month'!$B$4:$O$380,$G$1,0),"")</f>
        <v/>
      </c>
      <c r="H363" s="10" t="e">
        <f>H361-H362</f>
        <v>#DIV/0!</v>
      </c>
      <c r="I363" s="15"/>
      <c r="J363" s="18"/>
      <c r="K363" s="8" t="str">
        <f>IFERROR(VLOOKUP($B363,'SpEd BEA Rates by Month'!$B$4:$O$380,$K$1,0),"")</f>
        <v/>
      </c>
      <c r="L363" s="9" t="e">
        <f>L361-L362</f>
        <v>#DIV/0!</v>
      </c>
      <c r="M363" s="19"/>
      <c r="N363" s="9"/>
      <c r="O363" s="21" t="str">
        <f>IFERROR(VLOOKUP($B363,'SpEd BEA Rates by Month'!$B$4:$O$380,$O$1,0),"")</f>
        <v/>
      </c>
      <c r="P363" s="21" t="e">
        <f>P361-P362</f>
        <v>#DIV/0!</v>
      </c>
      <c r="Q363" s="23"/>
      <c r="R363" s="21"/>
    </row>
    <row r="364" spans="1:18" ht="15" thickBot="1" x14ac:dyDescent="0.4">
      <c r="A364" s="1" t="s">
        <v>265</v>
      </c>
      <c r="B364" s="1" t="s">
        <v>266</v>
      </c>
      <c r="C364" s="7">
        <f>IFERROR(VLOOKUP($B364,'SpEd BEA Rates by Month'!$B$4:$C$380,2,0)," ")</f>
        <v>9914.2099999999991</v>
      </c>
      <c r="D364" s="7">
        <f t="shared" si="226"/>
        <v>11401.341499999999</v>
      </c>
      <c r="E364" s="13">
        <f>VLOOKUP($B364,AAFTE!$C$4:$D$300,2,0)</f>
        <v>4.625</v>
      </c>
      <c r="F364" s="7">
        <f>D364*E364</f>
        <v>52731.204437499997</v>
      </c>
      <c r="G364" s="7">
        <f>IFERROR(VLOOKUP($B364,'SpEd BEA Rates by Month'!$B$4:$O$380,$G$1,0),"")</f>
        <v>0</v>
      </c>
      <c r="H364" s="7">
        <f t="shared" ref="H364:H375" si="234">G364*1.15</f>
        <v>0</v>
      </c>
      <c r="I364" s="13">
        <f>VLOOKUP($B364,AAFTE!$C$4:$F$300,3,0)</f>
        <v>0</v>
      </c>
      <c r="J364" s="7">
        <f t="shared" ref="J364:J375" si="235">H364*I364</f>
        <v>0</v>
      </c>
      <c r="K364" s="7">
        <f>IFERROR(VLOOKUP($B364,'SpEd BEA Rates by Month'!$B$4:$O$380,$K$1,0),"")</f>
        <v>0</v>
      </c>
      <c r="L364" s="7">
        <f t="shared" ref="L364:L375" si="236">K364*1.15</f>
        <v>0</v>
      </c>
      <c r="M364" s="13">
        <f>VLOOKUP($B364,AAFTE!$C$4:$F$300,4,0)</f>
        <v>0</v>
      </c>
      <c r="N364" s="7">
        <f t="shared" ref="N364:N375" si="237">L364*M364</f>
        <v>0</v>
      </c>
      <c r="O364" s="7">
        <f>IFERROR(VLOOKUP($B364,'SpEd BEA Rates by Month'!$B$4:$O$380,$O$1,0),"")</f>
        <v>0</v>
      </c>
      <c r="P364" s="7">
        <f t="shared" ref="P364:P375" si="238">O364*1.15</f>
        <v>0</v>
      </c>
      <c r="Q364" s="13">
        <f>VLOOKUP($B364,AAFTE!$C$4:$G$300,5,0)</f>
        <v>0</v>
      </c>
      <c r="R364" s="7">
        <f t="shared" ref="R364:R375" si="239">P364*Q364</f>
        <v>0</v>
      </c>
    </row>
    <row r="365" spans="1:18" ht="15" thickBot="1" x14ac:dyDescent="0.4">
      <c r="A365" s="1" t="s">
        <v>265</v>
      </c>
      <c r="B365" s="1" t="s">
        <v>267</v>
      </c>
      <c r="C365" s="7">
        <f>IFERROR(VLOOKUP($B365,'SpEd BEA Rates by Month'!$B$4:$C$380,2,0)," ")</f>
        <v>10040.35</v>
      </c>
      <c r="D365" s="7">
        <f t="shared" si="226"/>
        <v>11546.4025</v>
      </c>
      <c r="E365" s="13">
        <f>VLOOKUP($B365,AAFTE!$C$4:$D$300,2,0)</f>
        <v>0</v>
      </c>
      <c r="F365" s="7">
        <f t="shared" ref="F365:F375" si="240">D365*E365</f>
        <v>0</v>
      </c>
      <c r="G365" s="7">
        <f>IFERROR(VLOOKUP($B365,'SpEd BEA Rates by Month'!$B$4:$O$380,$G$1,0),"")</f>
        <v>0</v>
      </c>
      <c r="H365" s="7">
        <f t="shared" si="234"/>
        <v>0</v>
      </c>
      <c r="I365" s="13">
        <f>VLOOKUP($B365,AAFTE!$C$4:$F$300,3,0)</f>
        <v>0</v>
      </c>
      <c r="J365" s="7">
        <f t="shared" si="235"/>
        <v>0</v>
      </c>
      <c r="K365" s="7">
        <f>IFERROR(VLOOKUP($B365,'SpEd BEA Rates by Month'!$B$4:$O$380,$K$1,0),"")</f>
        <v>0</v>
      </c>
      <c r="L365" s="7">
        <f t="shared" si="236"/>
        <v>0</v>
      </c>
      <c r="M365" s="13">
        <f>VLOOKUP($B365,AAFTE!$C$4:$F$300,4,0)</f>
        <v>0</v>
      </c>
      <c r="N365" s="7">
        <f t="shared" si="237"/>
        <v>0</v>
      </c>
      <c r="O365" s="7">
        <f>IFERROR(VLOOKUP($B365,'SpEd BEA Rates by Month'!$B$4:$O$380,$O$1,0),"")</f>
        <v>0</v>
      </c>
      <c r="P365" s="7">
        <f t="shared" si="238"/>
        <v>0</v>
      </c>
      <c r="Q365" s="13">
        <f>VLOOKUP($B365,AAFTE!$C$4:$G$300,5,0)</f>
        <v>0</v>
      </c>
      <c r="R365" s="7">
        <f t="shared" si="239"/>
        <v>0</v>
      </c>
    </row>
    <row r="366" spans="1:18" ht="15" thickBot="1" x14ac:dyDescent="0.4">
      <c r="A366" s="1" t="s">
        <v>265</v>
      </c>
      <c r="B366" s="1" t="s">
        <v>268</v>
      </c>
      <c r="C366" s="7">
        <f>IFERROR(VLOOKUP($B366,'SpEd BEA Rates by Month'!$B$4:$C$380,2,0)," ")</f>
        <v>10309.799999999999</v>
      </c>
      <c r="D366" s="7">
        <f t="shared" si="226"/>
        <v>11856.269999999999</v>
      </c>
      <c r="E366" s="13">
        <f>VLOOKUP($B366,AAFTE!$C$4:$D$300,2,0)</f>
        <v>6.875</v>
      </c>
      <c r="F366" s="7">
        <f t="shared" si="240"/>
        <v>81511.856249999997</v>
      </c>
      <c r="G366" s="7">
        <f>IFERROR(VLOOKUP($B366,'SpEd BEA Rates by Month'!$B$4:$O$380,$G$1,0),"")</f>
        <v>0</v>
      </c>
      <c r="H366" s="7">
        <f t="shared" si="234"/>
        <v>0</v>
      </c>
      <c r="I366" s="13">
        <f>VLOOKUP($B366,AAFTE!$C$4:$F$300,3,0)</f>
        <v>0</v>
      </c>
      <c r="J366" s="7">
        <f t="shared" si="235"/>
        <v>0</v>
      </c>
      <c r="K366" s="7">
        <f>IFERROR(VLOOKUP($B366,'SpEd BEA Rates by Month'!$B$4:$O$380,$K$1,0),"")</f>
        <v>0</v>
      </c>
      <c r="L366" s="7">
        <f t="shared" si="236"/>
        <v>0</v>
      </c>
      <c r="M366" s="13">
        <f>VLOOKUP($B366,AAFTE!$C$4:$F$300,4,0)</f>
        <v>0</v>
      </c>
      <c r="N366" s="7">
        <f t="shared" si="237"/>
        <v>0</v>
      </c>
      <c r="O366" s="7">
        <f>IFERROR(VLOOKUP($B366,'SpEd BEA Rates by Month'!$B$4:$O$380,$O$1,0),"")</f>
        <v>0</v>
      </c>
      <c r="P366" s="7">
        <f t="shared" si="238"/>
        <v>0</v>
      </c>
      <c r="Q366" s="13">
        <f>VLOOKUP($B366,AAFTE!$C$4:$G$300,5,0)</f>
        <v>0</v>
      </c>
      <c r="R366" s="7">
        <f t="shared" si="239"/>
        <v>0</v>
      </c>
    </row>
    <row r="367" spans="1:18" ht="15" thickBot="1" x14ac:dyDescent="0.4">
      <c r="A367" s="1" t="s">
        <v>265</v>
      </c>
      <c r="B367" s="1" t="s">
        <v>269</v>
      </c>
      <c r="C367" s="7">
        <f>IFERROR(VLOOKUP($B367,'SpEd BEA Rates by Month'!$B$4:$C$380,2,0)," ")</f>
        <v>10651.63</v>
      </c>
      <c r="D367" s="7">
        <f t="shared" si="226"/>
        <v>12249.374499999998</v>
      </c>
      <c r="E367" s="13">
        <f>VLOOKUP($B367,AAFTE!$C$4:$D$300,2,0)</f>
        <v>1</v>
      </c>
      <c r="F367" s="7">
        <f t="shared" si="240"/>
        <v>12249.374499999998</v>
      </c>
      <c r="G367" s="7">
        <f>IFERROR(VLOOKUP($B367,'SpEd BEA Rates by Month'!$B$4:$O$380,$G$1,0),"")</f>
        <v>0</v>
      </c>
      <c r="H367" s="7">
        <f t="shared" si="234"/>
        <v>0</v>
      </c>
      <c r="I367" s="13">
        <f>VLOOKUP($B367,AAFTE!$C$4:$F$300,3,0)</f>
        <v>0</v>
      </c>
      <c r="J367" s="7">
        <f t="shared" si="235"/>
        <v>0</v>
      </c>
      <c r="K367" s="7">
        <f>IFERROR(VLOOKUP($B367,'SpEd BEA Rates by Month'!$B$4:$O$380,$K$1,0),"")</f>
        <v>0</v>
      </c>
      <c r="L367" s="7">
        <f t="shared" si="236"/>
        <v>0</v>
      </c>
      <c r="M367" s="13">
        <f>VLOOKUP($B367,AAFTE!$C$4:$F$300,4,0)</f>
        <v>0</v>
      </c>
      <c r="N367" s="7">
        <f t="shared" si="237"/>
        <v>0</v>
      </c>
      <c r="O367" s="7">
        <f>IFERROR(VLOOKUP($B367,'SpEd BEA Rates by Month'!$B$4:$O$380,$O$1,0),"")</f>
        <v>0</v>
      </c>
      <c r="P367" s="7">
        <f t="shared" si="238"/>
        <v>0</v>
      </c>
      <c r="Q367" s="13">
        <f>VLOOKUP($B367,AAFTE!$C$4:$G$300,5,0)</f>
        <v>0</v>
      </c>
      <c r="R367" s="7">
        <f t="shared" si="239"/>
        <v>0</v>
      </c>
    </row>
    <row r="368" spans="1:18" ht="15" thickBot="1" x14ac:dyDescent="0.4">
      <c r="A368" s="1" t="s">
        <v>265</v>
      </c>
      <c r="B368" s="1" t="s">
        <v>270</v>
      </c>
      <c r="C368" s="7">
        <f>IFERROR(VLOOKUP($B368,'SpEd BEA Rates by Month'!$B$4:$C$380,2,0)," ")</f>
        <v>9848.7199999999993</v>
      </c>
      <c r="D368" s="7">
        <f t="shared" si="226"/>
        <v>11326.027999999998</v>
      </c>
      <c r="E368" s="13">
        <f>VLOOKUP($B368,AAFTE!$C$4:$D$300,2,0)</f>
        <v>3.125</v>
      </c>
      <c r="F368" s="7">
        <f t="shared" si="240"/>
        <v>35393.837499999994</v>
      </c>
      <c r="G368" s="7">
        <f>IFERROR(VLOOKUP($B368,'SpEd BEA Rates by Month'!$B$4:$O$380,$G$1,0),"")</f>
        <v>0</v>
      </c>
      <c r="H368" s="7">
        <f t="shared" si="234"/>
        <v>0</v>
      </c>
      <c r="I368" s="13">
        <f>VLOOKUP($B368,AAFTE!$C$4:$F$300,3,0)</f>
        <v>0</v>
      </c>
      <c r="J368" s="7">
        <f t="shared" si="235"/>
        <v>0</v>
      </c>
      <c r="K368" s="7">
        <f>IFERROR(VLOOKUP($B368,'SpEd BEA Rates by Month'!$B$4:$O$380,$K$1,0),"")</f>
        <v>0</v>
      </c>
      <c r="L368" s="7">
        <f t="shared" si="236"/>
        <v>0</v>
      </c>
      <c r="M368" s="13">
        <f>VLOOKUP($B368,AAFTE!$C$4:$F$300,4,0)</f>
        <v>0</v>
      </c>
      <c r="N368" s="7">
        <f t="shared" si="237"/>
        <v>0</v>
      </c>
      <c r="O368" s="7">
        <f>IFERROR(VLOOKUP($B368,'SpEd BEA Rates by Month'!$B$4:$O$380,$O$1,0),"")</f>
        <v>0</v>
      </c>
      <c r="P368" s="7">
        <f t="shared" si="238"/>
        <v>0</v>
      </c>
      <c r="Q368" s="13">
        <f>VLOOKUP($B368,AAFTE!$C$4:$G$300,5,0)</f>
        <v>0</v>
      </c>
      <c r="R368" s="7">
        <f t="shared" si="239"/>
        <v>0</v>
      </c>
    </row>
    <row r="369" spans="1:18" ht="15" thickBot="1" x14ac:dyDescent="0.4">
      <c r="A369" s="1" t="s">
        <v>265</v>
      </c>
      <c r="B369" s="1" t="s">
        <v>271</v>
      </c>
      <c r="C369" s="7">
        <f>IFERROR(VLOOKUP($B369,'SpEd BEA Rates by Month'!$B$4:$C$380,2,0)," ")</f>
        <v>9977.74</v>
      </c>
      <c r="D369" s="7">
        <f t="shared" si="226"/>
        <v>11474.400999999998</v>
      </c>
      <c r="E369" s="13">
        <f>VLOOKUP($B369,AAFTE!$C$4:$D$300,2,0)</f>
        <v>1.875</v>
      </c>
      <c r="F369" s="7">
        <f t="shared" si="240"/>
        <v>21514.501874999994</v>
      </c>
      <c r="G369" s="7">
        <f>IFERROR(VLOOKUP($B369,'SpEd BEA Rates by Month'!$B$4:$O$380,$G$1,0),"")</f>
        <v>0</v>
      </c>
      <c r="H369" s="7">
        <f t="shared" si="234"/>
        <v>0</v>
      </c>
      <c r="I369" s="13">
        <f>VLOOKUP($B369,AAFTE!$C$4:$F$300,3,0)</f>
        <v>0</v>
      </c>
      <c r="J369" s="7">
        <f t="shared" si="235"/>
        <v>0</v>
      </c>
      <c r="K369" s="7">
        <f>IFERROR(VLOOKUP($B369,'SpEd BEA Rates by Month'!$B$4:$O$380,$K$1,0),"")</f>
        <v>0</v>
      </c>
      <c r="L369" s="7">
        <f t="shared" si="236"/>
        <v>0</v>
      </c>
      <c r="M369" s="13">
        <f>VLOOKUP($B369,AAFTE!$C$4:$F$300,4,0)</f>
        <v>0</v>
      </c>
      <c r="N369" s="7">
        <f t="shared" si="237"/>
        <v>0</v>
      </c>
      <c r="O369" s="7">
        <f>IFERROR(VLOOKUP($B369,'SpEd BEA Rates by Month'!$B$4:$O$380,$O$1,0),"")</f>
        <v>0</v>
      </c>
      <c r="P369" s="7">
        <f t="shared" si="238"/>
        <v>0</v>
      </c>
      <c r="Q369" s="13">
        <f>VLOOKUP($B369,AAFTE!$C$4:$G$300,5,0)</f>
        <v>0</v>
      </c>
      <c r="R369" s="7">
        <f t="shared" si="239"/>
        <v>0</v>
      </c>
    </row>
    <row r="370" spans="1:18" ht="15" thickBot="1" x14ac:dyDescent="0.4">
      <c r="A370" s="1" t="s">
        <v>265</v>
      </c>
      <c r="B370" s="1" t="s">
        <v>272</v>
      </c>
      <c r="C370" s="7">
        <f>IFERROR(VLOOKUP($B370,'SpEd BEA Rates by Month'!$B$4:$C$380,2,0)," ")</f>
        <v>9925.1</v>
      </c>
      <c r="D370" s="7">
        <f t="shared" si="226"/>
        <v>11413.865</v>
      </c>
      <c r="E370" s="13">
        <f>VLOOKUP($B370,AAFTE!$C$4:$D$300,2,0)</f>
        <v>0</v>
      </c>
      <c r="F370" s="7">
        <f t="shared" si="240"/>
        <v>0</v>
      </c>
      <c r="G370" s="7">
        <f>IFERROR(VLOOKUP($B370,'SpEd BEA Rates by Month'!$B$4:$O$380,$G$1,0),"")</f>
        <v>0</v>
      </c>
      <c r="H370" s="7">
        <f t="shared" si="234"/>
        <v>0</v>
      </c>
      <c r="I370" s="13">
        <f>VLOOKUP($B370,AAFTE!$C$4:$F$300,3,0)</f>
        <v>0</v>
      </c>
      <c r="J370" s="7">
        <f t="shared" si="235"/>
        <v>0</v>
      </c>
      <c r="K370" s="7">
        <f>IFERROR(VLOOKUP($B370,'SpEd BEA Rates by Month'!$B$4:$O$380,$K$1,0),"")</f>
        <v>0</v>
      </c>
      <c r="L370" s="7">
        <f t="shared" si="236"/>
        <v>0</v>
      </c>
      <c r="M370" s="13">
        <f>VLOOKUP($B370,AAFTE!$C$4:$F$300,4,0)</f>
        <v>0</v>
      </c>
      <c r="N370" s="7">
        <f t="shared" si="237"/>
        <v>0</v>
      </c>
      <c r="O370" s="7">
        <f>IFERROR(VLOOKUP($B370,'SpEd BEA Rates by Month'!$B$4:$O$380,$O$1,0),"")</f>
        <v>0</v>
      </c>
      <c r="P370" s="7">
        <f t="shared" si="238"/>
        <v>0</v>
      </c>
      <c r="Q370" s="13">
        <f>VLOOKUP($B370,AAFTE!$C$4:$G$300,5,0)</f>
        <v>0</v>
      </c>
      <c r="R370" s="7">
        <f t="shared" si="239"/>
        <v>0</v>
      </c>
    </row>
    <row r="371" spans="1:18" ht="15" thickBot="1" x14ac:dyDescent="0.4">
      <c r="A371" s="1" t="s">
        <v>265</v>
      </c>
      <c r="B371" s="1" t="s">
        <v>273</v>
      </c>
      <c r="C371" s="7">
        <f>IFERROR(VLOOKUP($B371,'SpEd BEA Rates by Month'!$B$4:$C$380,2,0)," ")</f>
        <v>9737.01</v>
      </c>
      <c r="D371" s="7">
        <f t="shared" si="226"/>
        <v>11197.5615</v>
      </c>
      <c r="E371" s="13">
        <f>VLOOKUP($B371,AAFTE!$C$4:$D$300,2,0)</f>
        <v>0.875</v>
      </c>
      <c r="F371" s="7">
        <f t="shared" si="240"/>
        <v>9797.8663125000003</v>
      </c>
      <c r="G371" s="7">
        <f>IFERROR(VLOOKUP($B371,'SpEd BEA Rates by Month'!$B$4:$O$380,$G$1,0),"")</f>
        <v>0</v>
      </c>
      <c r="H371" s="7">
        <f t="shared" si="234"/>
        <v>0</v>
      </c>
      <c r="I371" s="13">
        <f>VLOOKUP($B371,AAFTE!$C$4:$F$300,3,0)</f>
        <v>0</v>
      </c>
      <c r="J371" s="7">
        <f t="shared" si="235"/>
        <v>0</v>
      </c>
      <c r="K371" s="7">
        <f>IFERROR(VLOOKUP($B371,'SpEd BEA Rates by Month'!$B$4:$O$380,$K$1,0),"")</f>
        <v>0</v>
      </c>
      <c r="L371" s="7">
        <f t="shared" si="236"/>
        <v>0</v>
      </c>
      <c r="M371" s="13">
        <f>VLOOKUP($B371,AAFTE!$C$4:$F$300,4,0)</f>
        <v>0</v>
      </c>
      <c r="N371" s="7">
        <f t="shared" si="237"/>
        <v>0</v>
      </c>
      <c r="O371" s="7">
        <f>IFERROR(VLOOKUP($B371,'SpEd BEA Rates by Month'!$B$4:$O$380,$O$1,0),"")</f>
        <v>0</v>
      </c>
      <c r="P371" s="7">
        <f t="shared" si="238"/>
        <v>0</v>
      </c>
      <c r="Q371" s="13">
        <f>VLOOKUP($B371,AAFTE!$C$4:$G$300,5,0)</f>
        <v>0</v>
      </c>
      <c r="R371" s="7">
        <f t="shared" si="239"/>
        <v>0</v>
      </c>
    </row>
    <row r="372" spans="1:18" ht="15" thickBot="1" x14ac:dyDescent="0.4">
      <c r="A372" s="1" t="s">
        <v>265</v>
      </c>
      <c r="B372" s="1" t="s">
        <v>274</v>
      </c>
      <c r="C372" s="7">
        <f>IFERROR(VLOOKUP($B372,'SpEd BEA Rates by Month'!$B$4:$C$380,2,0)," ")</f>
        <v>10347.290000000001</v>
      </c>
      <c r="D372" s="7">
        <f t="shared" si="226"/>
        <v>11899.3835</v>
      </c>
      <c r="E372" s="13">
        <f>VLOOKUP($B372,AAFTE!$C$4:$D$300,2,0)</f>
        <v>0</v>
      </c>
      <c r="F372" s="7">
        <f t="shared" si="240"/>
        <v>0</v>
      </c>
      <c r="G372" s="7">
        <f>IFERROR(VLOOKUP($B372,'SpEd BEA Rates by Month'!$B$4:$O$380,$G$1,0),"")</f>
        <v>0</v>
      </c>
      <c r="H372" s="7">
        <f t="shared" si="234"/>
        <v>0</v>
      </c>
      <c r="I372" s="13">
        <f>VLOOKUP($B372,AAFTE!$C$4:$F$300,3,0)</f>
        <v>0</v>
      </c>
      <c r="J372" s="7">
        <f t="shared" si="235"/>
        <v>0</v>
      </c>
      <c r="K372" s="7">
        <f>IFERROR(VLOOKUP($B372,'SpEd BEA Rates by Month'!$B$4:$O$380,$K$1,0),"")</f>
        <v>0</v>
      </c>
      <c r="L372" s="7">
        <f t="shared" si="236"/>
        <v>0</v>
      </c>
      <c r="M372" s="13">
        <f>VLOOKUP($B372,AAFTE!$C$4:$F$300,4,0)</f>
        <v>0</v>
      </c>
      <c r="N372" s="7">
        <f t="shared" si="237"/>
        <v>0</v>
      </c>
      <c r="O372" s="7">
        <f>IFERROR(VLOOKUP($B372,'SpEd BEA Rates by Month'!$B$4:$O$380,$O$1,0),"")</f>
        <v>0</v>
      </c>
      <c r="P372" s="7">
        <f t="shared" si="238"/>
        <v>0</v>
      </c>
      <c r="Q372" s="13">
        <f>VLOOKUP($B372,AAFTE!$C$4:$G$300,5,0)</f>
        <v>0</v>
      </c>
      <c r="R372" s="7">
        <f t="shared" si="239"/>
        <v>0</v>
      </c>
    </row>
    <row r="373" spans="1:18" ht="15" thickBot="1" x14ac:dyDescent="0.4">
      <c r="A373" s="1" t="s">
        <v>265</v>
      </c>
      <c r="B373" s="1" t="s">
        <v>275</v>
      </c>
      <c r="C373" s="7">
        <f>IFERROR(VLOOKUP($B373,'SpEd BEA Rates by Month'!$B$4:$C$380,2,0)," ")</f>
        <v>10332.700000000001</v>
      </c>
      <c r="D373" s="7">
        <f t="shared" si="226"/>
        <v>11882.605</v>
      </c>
      <c r="E373" s="13">
        <f>VLOOKUP($B373,AAFTE!$C$4:$D$300,2,0)</f>
        <v>0.125</v>
      </c>
      <c r="F373" s="7">
        <f t="shared" si="240"/>
        <v>1485.3256249999999</v>
      </c>
      <c r="G373" s="7">
        <f>IFERROR(VLOOKUP($B373,'SpEd BEA Rates by Month'!$B$4:$O$380,$G$1,0),"")</f>
        <v>0</v>
      </c>
      <c r="H373" s="7">
        <f t="shared" si="234"/>
        <v>0</v>
      </c>
      <c r="I373" s="13">
        <f>VLOOKUP($B373,AAFTE!$C$4:$F$300,3,0)</f>
        <v>0</v>
      </c>
      <c r="J373" s="7">
        <f t="shared" si="235"/>
        <v>0</v>
      </c>
      <c r="K373" s="7">
        <f>IFERROR(VLOOKUP($B373,'SpEd BEA Rates by Month'!$B$4:$O$380,$K$1,0),"")</f>
        <v>0</v>
      </c>
      <c r="L373" s="7">
        <f t="shared" si="236"/>
        <v>0</v>
      </c>
      <c r="M373" s="13">
        <f>VLOOKUP($B373,AAFTE!$C$4:$F$300,4,0)</f>
        <v>0</v>
      </c>
      <c r="N373" s="7">
        <f t="shared" si="237"/>
        <v>0</v>
      </c>
      <c r="O373" s="7">
        <f>IFERROR(VLOOKUP($B373,'SpEd BEA Rates by Month'!$B$4:$O$380,$O$1,0),"")</f>
        <v>0</v>
      </c>
      <c r="P373" s="7">
        <f t="shared" si="238"/>
        <v>0</v>
      </c>
      <c r="Q373" s="13">
        <f>VLOOKUP($B373,AAFTE!$C$4:$G$300,5,0)</f>
        <v>0</v>
      </c>
      <c r="R373" s="7">
        <f t="shared" si="239"/>
        <v>0</v>
      </c>
    </row>
    <row r="374" spans="1:18" ht="15" thickBot="1" x14ac:dyDescent="0.4">
      <c r="A374" s="1" t="s">
        <v>265</v>
      </c>
      <c r="B374" s="1" t="s">
        <v>276</v>
      </c>
      <c r="C374" s="7">
        <f>IFERROR(VLOOKUP($B374,'SpEd BEA Rates by Month'!$B$4:$C$380,2,0)," ")</f>
        <v>9647.9</v>
      </c>
      <c r="D374" s="7">
        <f t="shared" si="226"/>
        <v>11095.084999999999</v>
      </c>
      <c r="E374" s="13">
        <f>VLOOKUP($B374,AAFTE!$C$4:$D$300,2,0)</f>
        <v>4.125</v>
      </c>
      <c r="F374" s="7">
        <f t="shared" si="240"/>
        <v>45767.225624999999</v>
      </c>
      <c r="G374" s="7">
        <f>IFERROR(VLOOKUP($B374,'SpEd BEA Rates by Month'!$B$4:$O$380,$G$1,0),"")</f>
        <v>0</v>
      </c>
      <c r="H374" s="7">
        <f t="shared" si="234"/>
        <v>0</v>
      </c>
      <c r="I374" s="13">
        <f>VLOOKUP($B374,AAFTE!$C$4:$F$300,3,0)</f>
        <v>0</v>
      </c>
      <c r="J374" s="7">
        <f t="shared" si="235"/>
        <v>0</v>
      </c>
      <c r="K374" s="7">
        <f>IFERROR(VLOOKUP($B374,'SpEd BEA Rates by Month'!$B$4:$O$380,$K$1,0),"")</f>
        <v>0</v>
      </c>
      <c r="L374" s="7">
        <f t="shared" si="236"/>
        <v>0</v>
      </c>
      <c r="M374" s="13">
        <f>VLOOKUP($B374,AAFTE!$C$4:$F$300,4,0)</f>
        <v>0</v>
      </c>
      <c r="N374" s="7">
        <f t="shared" si="237"/>
        <v>0</v>
      </c>
      <c r="O374" s="7">
        <f>IFERROR(VLOOKUP($B374,'SpEd BEA Rates by Month'!$B$4:$O$380,$O$1,0),"")</f>
        <v>0</v>
      </c>
      <c r="P374" s="7">
        <f t="shared" si="238"/>
        <v>0</v>
      </c>
      <c r="Q374" s="13">
        <f>VLOOKUP($B374,AAFTE!$C$4:$G$300,5,0)</f>
        <v>0</v>
      </c>
      <c r="R374" s="7">
        <f t="shared" si="239"/>
        <v>0</v>
      </c>
    </row>
    <row r="375" spans="1:18" ht="15" thickBot="1" x14ac:dyDescent="0.4">
      <c r="A375" s="1" t="s">
        <v>265</v>
      </c>
      <c r="B375" s="1" t="s">
        <v>277</v>
      </c>
      <c r="C375" s="7">
        <f>IFERROR(VLOOKUP($B375,'SpEd BEA Rates by Month'!$B$4:$C$380,2,0)," ")</f>
        <v>9821.3700000000008</v>
      </c>
      <c r="D375" s="7">
        <f t="shared" si="226"/>
        <v>11294.575500000001</v>
      </c>
      <c r="E375" s="13">
        <f>VLOOKUP($B375,AAFTE!$C$4:$D$300,2,0)</f>
        <v>2.75</v>
      </c>
      <c r="F375" s="7">
        <f t="shared" si="240"/>
        <v>31060.082625000003</v>
      </c>
      <c r="G375" s="7">
        <f>IFERROR(VLOOKUP($B375,'SpEd BEA Rates by Month'!$B$4:$O$380,$G$1,0),"")</f>
        <v>0</v>
      </c>
      <c r="H375" s="7">
        <f t="shared" si="234"/>
        <v>0</v>
      </c>
      <c r="I375" s="13">
        <f>VLOOKUP($B375,AAFTE!$C$4:$F$300,3,0)</f>
        <v>0</v>
      </c>
      <c r="J375" s="7">
        <f t="shared" si="235"/>
        <v>0</v>
      </c>
      <c r="K375" s="7">
        <f>IFERROR(VLOOKUP($B375,'SpEd BEA Rates by Month'!$B$4:$O$380,$K$1,0),"")</f>
        <v>0</v>
      </c>
      <c r="L375" s="7">
        <f t="shared" si="236"/>
        <v>0</v>
      </c>
      <c r="M375" s="13">
        <f>VLOOKUP($B375,AAFTE!$C$4:$F$300,4,0)</f>
        <v>0</v>
      </c>
      <c r="N375" s="7">
        <f t="shared" si="237"/>
        <v>0</v>
      </c>
      <c r="O375" s="7">
        <f>IFERROR(VLOOKUP($B375,'SpEd BEA Rates by Month'!$B$4:$O$380,$O$1,0),"")</f>
        <v>0</v>
      </c>
      <c r="P375" s="7">
        <f t="shared" si="238"/>
        <v>0</v>
      </c>
      <c r="Q375" s="13">
        <f>VLOOKUP($B375,AAFTE!$C$4:$G$300,5,0)</f>
        <v>0</v>
      </c>
      <c r="R375" s="7">
        <f t="shared" si="239"/>
        <v>0</v>
      </c>
    </row>
    <row r="376" spans="1:18" ht="15" thickBot="1" x14ac:dyDescent="0.4">
      <c r="A376" s="5" t="s">
        <v>367</v>
      </c>
      <c r="B376" s="5" t="s">
        <v>844</v>
      </c>
      <c r="C376" s="28" t="str">
        <f>IFERROR(VLOOKUP($B376,'SpEd BEA Rates by Month'!$B$4:$C$380,2,0)," ")</f>
        <v xml:space="preserve"> </v>
      </c>
      <c r="D376" s="11">
        <f>F376/E376</f>
        <v>11488.129054187191</v>
      </c>
      <c r="E376" s="25">
        <f>SUM(E364:E375)</f>
        <v>25.375</v>
      </c>
      <c r="F376" s="17">
        <f>SUM(F364:F375)</f>
        <v>291511.27474999998</v>
      </c>
      <c r="G376" s="18" t="str">
        <f>IFERROR(VLOOKUP($B376,'SpEd BEA Rates by Month'!$B$4:$O$380,$G$1,0),"")</f>
        <v/>
      </c>
      <c r="H376" s="10" t="e">
        <f>J376/I376</f>
        <v>#DIV/0!</v>
      </c>
      <c r="I376" s="15">
        <f>SUM(I364:I375)</f>
        <v>0</v>
      </c>
      <c r="J376" s="18">
        <f>SUM(J364:J375)</f>
        <v>0</v>
      </c>
      <c r="K376" s="8" t="str">
        <f>IFERROR(VLOOKUP($B376,'SpEd BEA Rates by Month'!$B$4:$O$380,$K$1,0),"")</f>
        <v/>
      </c>
      <c r="L376" s="9" t="e">
        <f>N376/M376</f>
        <v>#DIV/0!</v>
      </c>
      <c r="M376" s="19">
        <f>SUM(M364:M375)</f>
        <v>0</v>
      </c>
      <c r="N376" s="9">
        <f>SUM(N364:N375)</f>
        <v>0</v>
      </c>
      <c r="O376" s="21" t="str">
        <f>IFERROR(VLOOKUP($B376,'SpEd BEA Rates by Month'!$B$4:$O$380,$O$1,0),"")</f>
        <v/>
      </c>
      <c r="P376" s="21" t="e">
        <f>R376/Q376</f>
        <v>#DIV/0!</v>
      </c>
      <c r="Q376" s="23">
        <f>SUM(Q364:Q375)</f>
        <v>0</v>
      </c>
      <c r="R376" s="21">
        <f>SUM(R364:R375)</f>
        <v>0</v>
      </c>
    </row>
    <row r="377" spans="1:18" ht="15" thickBot="1" x14ac:dyDescent="0.4">
      <c r="A377" s="5"/>
      <c r="B377" s="5" t="s">
        <v>872</v>
      </c>
      <c r="C377" s="28" t="str">
        <f>IFERROR(VLOOKUP($B377,'SpEd BEA Rates by Month'!$B$4:$C$380,2,0)," ")</f>
        <v xml:space="preserve"> </v>
      </c>
      <c r="D377" s="11">
        <f>D376/12</f>
        <v>957.34408784893265</v>
      </c>
      <c r="E377" s="14"/>
      <c r="F377" s="24"/>
      <c r="G377" s="18" t="str">
        <f>IFERROR(VLOOKUP($B377,'SpEd BEA Rates by Month'!$B$4:$O$380,$G$1,0),"")</f>
        <v/>
      </c>
      <c r="H377" s="10" t="e">
        <f>H376/12</f>
        <v>#DIV/0!</v>
      </c>
      <c r="I377" s="15"/>
      <c r="J377" s="18"/>
      <c r="K377" s="8" t="str">
        <f>IFERROR(VLOOKUP($B377,'SpEd BEA Rates by Month'!$B$4:$O$380,$K$1,0),"")</f>
        <v/>
      </c>
      <c r="L377" s="9" t="e">
        <f>L376/12</f>
        <v>#DIV/0!</v>
      </c>
      <c r="M377" s="19"/>
      <c r="N377" s="9"/>
      <c r="O377" s="21" t="str">
        <f>IFERROR(VLOOKUP($B377,'SpEd BEA Rates by Month'!$B$4:$O$380,$O$1,0),"")</f>
        <v/>
      </c>
      <c r="P377" s="21" t="e">
        <f>P376/12</f>
        <v>#DIV/0!</v>
      </c>
      <c r="Q377" s="23"/>
      <c r="R377" s="21"/>
    </row>
    <row r="378" spans="1:18" ht="15" thickBot="1" x14ac:dyDescent="0.4">
      <c r="A378" s="5"/>
      <c r="B378" s="5" t="s">
        <v>853</v>
      </c>
      <c r="C378" s="28" t="str">
        <f>IFERROR(VLOOKUP($B378,'SpEd BEA Rates by Month'!$B$4:$C$380,2,0)," ")</f>
        <v xml:space="preserve"> </v>
      </c>
      <c r="D378" s="11">
        <f>0.05*D377</f>
        <v>47.867204392446638</v>
      </c>
      <c r="E378" s="14"/>
      <c r="F378" s="24"/>
      <c r="G378" s="18" t="str">
        <f>IFERROR(VLOOKUP($B378,'SpEd BEA Rates by Month'!$B$4:$O$380,$G$1,0),"")</f>
        <v/>
      </c>
      <c r="H378" s="10" t="e">
        <f>0.05*H377</f>
        <v>#DIV/0!</v>
      </c>
      <c r="I378" s="15"/>
      <c r="J378" s="18"/>
      <c r="K378" s="8" t="str">
        <f>IFERROR(VLOOKUP($B378,'SpEd BEA Rates by Month'!$B$4:$O$380,$K$1,0),"")</f>
        <v/>
      </c>
      <c r="L378" s="9" t="e">
        <f>0.05*L377</f>
        <v>#DIV/0!</v>
      </c>
      <c r="M378" s="19"/>
      <c r="N378" s="9"/>
      <c r="O378" s="21" t="str">
        <f>IFERROR(VLOOKUP($B378,'SpEd BEA Rates by Month'!$B$4:$O$380,$O$1,0),"")</f>
        <v/>
      </c>
      <c r="P378" s="21" t="e">
        <f>0.05*P377</f>
        <v>#DIV/0!</v>
      </c>
      <c r="Q378" s="23"/>
      <c r="R378" s="21"/>
    </row>
    <row r="379" spans="1:18" ht="15" thickBot="1" x14ac:dyDescent="0.4">
      <c r="A379" s="5"/>
      <c r="B379" s="5" t="s">
        <v>377</v>
      </c>
      <c r="C379" s="28" t="str">
        <f>IFERROR(VLOOKUP($B379,'SpEd BEA Rates by Month'!$B$4:$C$380,2,0)," ")</f>
        <v xml:space="preserve"> </v>
      </c>
      <c r="D379" s="11">
        <f>D377-D378</f>
        <v>909.47688345648601</v>
      </c>
      <c r="E379" s="14"/>
      <c r="F379" s="11"/>
      <c r="G379" s="18" t="str">
        <f>IFERROR(VLOOKUP($B379,'SpEd BEA Rates by Month'!$B$4:$O$380,$G$1,0),"")</f>
        <v/>
      </c>
      <c r="H379" s="10" t="e">
        <f>H377-H378</f>
        <v>#DIV/0!</v>
      </c>
      <c r="I379" s="15"/>
      <c r="J379" s="18"/>
      <c r="K379" s="8" t="str">
        <f>IFERROR(VLOOKUP($B379,'SpEd BEA Rates by Month'!$B$4:$O$380,$K$1,0),"")</f>
        <v/>
      </c>
      <c r="L379" s="9" t="e">
        <f>L377-L378</f>
        <v>#DIV/0!</v>
      </c>
      <c r="M379" s="19"/>
      <c r="N379" s="9"/>
      <c r="O379" s="21" t="str">
        <f>IFERROR(VLOOKUP($B379,'SpEd BEA Rates by Month'!$B$4:$O$380,$O$1,0),"")</f>
        <v/>
      </c>
      <c r="P379" s="21" t="e">
        <f>P377-P378</f>
        <v>#DIV/0!</v>
      </c>
      <c r="Q379" s="23"/>
      <c r="R379" s="21"/>
    </row>
    <row r="380" spans="1:18" ht="15" thickBot="1" x14ac:dyDescent="0.4">
      <c r="A380" s="6" t="s">
        <v>278</v>
      </c>
      <c r="B380" s="1" t="s">
        <v>279</v>
      </c>
      <c r="C380" s="7">
        <f>IFERROR(VLOOKUP($B380,'SpEd BEA Rates by Month'!$B$4:$C$380,2,0)," ")</f>
        <v>10290.64</v>
      </c>
      <c r="D380" s="7">
        <f t="shared" si="226"/>
        <v>11834.235999999999</v>
      </c>
      <c r="E380" s="13">
        <f>VLOOKUP($B380,AAFTE!$C$4:$D$300,2,0)</f>
        <v>2.875</v>
      </c>
      <c r="F380" s="7">
        <f>D380*E380</f>
        <v>34023.428499999995</v>
      </c>
      <c r="G380" s="7">
        <f>IFERROR(VLOOKUP($B380,'SpEd BEA Rates by Month'!$B$4:$O$380,$G$1,0),"")</f>
        <v>0</v>
      </c>
      <c r="H380" s="7">
        <f t="shared" ref="H380:H387" si="241">G380*1.15</f>
        <v>0</v>
      </c>
      <c r="I380" s="13">
        <f>VLOOKUP($B380,AAFTE!$C$4:$F$300,3,0)</f>
        <v>0</v>
      </c>
      <c r="J380" s="7">
        <f t="shared" ref="J380:J387" si="242">H380*I380</f>
        <v>0</v>
      </c>
      <c r="K380" s="7">
        <f>IFERROR(VLOOKUP($B380,'SpEd BEA Rates by Month'!$B$4:$O$380,$K$1,0),"")</f>
        <v>0</v>
      </c>
      <c r="L380" s="7">
        <f t="shared" ref="L380:L387" si="243">K380*1.15</f>
        <v>0</v>
      </c>
      <c r="M380" s="13">
        <f>VLOOKUP($B380,AAFTE!$C$4:$F$300,4,0)</f>
        <v>0</v>
      </c>
      <c r="N380" s="7">
        <f t="shared" ref="N380:N387" si="244">L380*M380</f>
        <v>0</v>
      </c>
      <c r="O380" s="7">
        <f>IFERROR(VLOOKUP($B380,'SpEd BEA Rates by Month'!$B$4:$O$380,$O$1,0),"")</f>
        <v>0</v>
      </c>
      <c r="P380" s="7">
        <f t="shared" ref="P380:P387" si="245">O380*1.15</f>
        <v>0</v>
      </c>
      <c r="Q380" s="13">
        <f>VLOOKUP($B380,AAFTE!$C$4:$G$300,5,0)</f>
        <v>0</v>
      </c>
      <c r="R380" s="7">
        <f t="shared" ref="R380:R387" si="246">P380*Q380</f>
        <v>0</v>
      </c>
    </row>
    <row r="381" spans="1:18" ht="15" thickBot="1" x14ac:dyDescent="0.4">
      <c r="A381" s="6" t="s">
        <v>278</v>
      </c>
      <c r="B381" s="1" t="s">
        <v>280</v>
      </c>
      <c r="C381" s="7">
        <f>IFERROR(VLOOKUP($B381,'SpEd BEA Rates by Month'!$B$4:$C$380,2,0)," ")</f>
        <v>10067.49</v>
      </c>
      <c r="D381" s="7">
        <f t="shared" si="226"/>
        <v>11577.613499999999</v>
      </c>
      <c r="E381" s="13">
        <f>VLOOKUP($B381,AAFTE!$C$4:$D$300,2,0)</f>
        <v>175.75</v>
      </c>
      <c r="F381" s="7">
        <f t="shared" ref="F381:F387" si="247">D381*E381</f>
        <v>2034765.5726249998</v>
      </c>
      <c r="G381" s="7">
        <f>IFERROR(VLOOKUP($B381,'SpEd BEA Rates by Month'!$B$4:$O$380,$G$1,0),"")</f>
        <v>0</v>
      </c>
      <c r="H381" s="7">
        <f t="shared" si="241"/>
        <v>0</v>
      </c>
      <c r="I381" s="13">
        <f>VLOOKUP($B381,AAFTE!$C$4:$F$300,3,0)</f>
        <v>0</v>
      </c>
      <c r="J381" s="7">
        <f t="shared" si="242"/>
        <v>0</v>
      </c>
      <c r="K381" s="7">
        <f>IFERROR(VLOOKUP($B381,'SpEd BEA Rates by Month'!$B$4:$O$380,$K$1,0),"")</f>
        <v>0</v>
      </c>
      <c r="L381" s="7">
        <f t="shared" si="243"/>
        <v>0</v>
      </c>
      <c r="M381" s="13">
        <f>VLOOKUP($B381,AAFTE!$C$4:$F$300,4,0)</f>
        <v>0</v>
      </c>
      <c r="N381" s="7">
        <f t="shared" si="244"/>
        <v>0</v>
      </c>
      <c r="O381" s="7">
        <f>IFERROR(VLOOKUP($B381,'SpEd BEA Rates by Month'!$B$4:$O$380,$O$1,0),"")</f>
        <v>0</v>
      </c>
      <c r="P381" s="7">
        <f t="shared" si="245"/>
        <v>0</v>
      </c>
      <c r="Q381" s="13">
        <f>VLOOKUP($B381,AAFTE!$C$4:$G$300,5,0)</f>
        <v>0</v>
      </c>
      <c r="R381" s="7">
        <f t="shared" si="246"/>
        <v>0</v>
      </c>
    </row>
    <row r="382" spans="1:18" ht="15" thickBot="1" x14ac:dyDescent="0.4">
      <c r="A382" s="6" t="s">
        <v>278</v>
      </c>
      <c r="B382" s="1" t="s">
        <v>281</v>
      </c>
      <c r="C382" s="7">
        <f>IFERROR(VLOOKUP($B382,'SpEd BEA Rates by Month'!$B$4:$C$380,2,0)," ")</f>
        <v>10126.99</v>
      </c>
      <c r="D382" s="7">
        <f t="shared" si="226"/>
        <v>11646.038499999999</v>
      </c>
      <c r="E382" s="13">
        <f>VLOOKUP($B382,AAFTE!$C$4:$D$300,2,0)</f>
        <v>97</v>
      </c>
      <c r="F382" s="7">
        <f t="shared" si="247"/>
        <v>1129665.7344999998</v>
      </c>
      <c r="G382" s="7">
        <f>IFERROR(VLOOKUP($B382,'SpEd BEA Rates by Month'!$B$4:$O$380,$G$1,0),"")</f>
        <v>0</v>
      </c>
      <c r="H382" s="7">
        <f t="shared" si="241"/>
        <v>0</v>
      </c>
      <c r="I382" s="13">
        <f>VLOOKUP($B382,AAFTE!$C$4:$F$300,3,0)</f>
        <v>0</v>
      </c>
      <c r="J382" s="7">
        <f t="shared" si="242"/>
        <v>0</v>
      </c>
      <c r="K382" s="7">
        <f>IFERROR(VLOOKUP($B382,'SpEd BEA Rates by Month'!$B$4:$O$380,$K$1,0),"")</f>
        <v>0</v>
      </c>
      <c r="L382" s="7">
        <f t="shared" si="243"/>
        <v>0</v>
      </c>
      <c r="M382" s="13">
        <f>VLOOKUP($B382,AAFTE!$C$4:$F$300,4,0)</f>
        <v>0</v>
      </c>
      <c r="N382" s="7">
        <f t="shared" si="244"/>
        <v>0</v>
      </c>
      <c r="O382" s="7">
        <f>IFERROR(VLOOKUP($B382,'SpEd BEA Rates by Month'!$B$4:$O$380,$O$1,0),"")</f>
        <v>0</v>
      </c>
      <c r="P382" s="7">
        <f t="shared" si="245"/>
        <v>0</v>
      </c>
      <c r="Q382" s="13">
        <f>VLOOKUP($B382,AAFTE!$C$4:$G$300,5,0)</f>
        <v>0</v>
      </c>
      <c r="R382" s="7">
        <f t="shared" si="246"/>
        <v>0</v>
      </c>
    </row>
    <row r="383" spans="1:18" ht="15" thickBot="1" x14ac:dyDescent="0.4">
      <c r="A383" s="1" t="s">
        <v>278</v>
      </c>
      <c r="B383" s="1" t="s">
        <v>282</v>
      </c>
      <c r="C383" s="7">
        <f>IFERROR(VLOOKUP($B383,'SpEd BEA Rates by Month'!$B$4:$C$380,2,0)," ")</f>
        <v>10061.040000000001</v>
      </c>
      <c r="D383" s="7">
        <f t="shared" si="226"/>
        <v>11570.196</v>
      </c>
      <c r="E383" s="13">
        <f>VLOOKUP($B383,AAFTE!$C$4:$D$300,2,0)</f>
        <v>7.25</v>
      </c>
      <c r="F383" s="7">
        <f t="shared" si="247"/>
        <v>83883.921000000002</v>
      </c>
      <c r="G383" s="7">
        <f>IFERROR(VLOOKUP($B383,'SpEd BEA Rates by Month'!$B$4:$O$380,$G$1,0),"")</f>
        <v>0</v>
      </c>
      <c r="H383" s="7">
        <f t="shared" si="241"/>
        <v>0</v>
      </c>
      <c r="I383" s="13">
        <f>VLOOKUP($B383,AAFTE!$C$4:$F$300,3,0)</f>
        <v>0</v>
      </c>
      <c r="J383" s="7">
        <f t="shared" si="242"/>
        <v>0</v>
      </c>
      <c r="K383" s="7">
        <f>IFERROR(VLOOKUP($B383,'SpEd BEA Rates by Month'!$B$4:$O$380,$K$1,0),"")</f>
        <v>0</v>
      </c>
      <c r="L383" s="7">
        <f t="shared" si="243"/>
        <v>0</v>
      </c>
      <c r="M383" s="13">
        <f>VLOOKUP($B383,AAFTE!$C$4:$F$300,4,0)</f>
        <v>0</v>
      </c>
      <c r="N383" s="7">
        <f t="shared" si="244"/>
        <v>0</v>
      </c>
      <c r="O383" s="7">
        <f>IFERROR(VLOOKUP($B383,'SpEd BEA Rates by Month'!$B$4:$O$380,$O$1,0),"")</f>
        <v>0</v>
      </c>
      <c r="P383" s="7">
        <f t="shared" si="245"/>
        <v>0</v>
      </c>
      <c r="Q383" s="13">
        <f>VLOOKUP($B383,AAFTE!$C$4:$G$300,5,0)</f>
        <v>0</v>
      </c>
      <c r="R383" s="7">
        <f t="shared" si="246"/>
        <v>0</v>
      </c>
    </row>
    <row r="384" spans="1:18" ht="15" thickBot="1" x14ac:dyDescent="0.4">
      <c r="A384" s="6" t="s">
        <v>278</v>
      </c>
      <c r="B384" s="1" t="s">
        <v>283</v>
      </c>
      <c r="C384" s="7">
        <f>IFERROR(VLOOKUP($B384,'SpEd BEA Rates by Month'!$B$4:$C$380,2,0)," ")</f>
        <v>10048.09</v>
      </c>
      <c r="D384" s="7">
        <f t="shared" si="226"/>
        <v>11555.3035</v>
      </c>
      <c r="E384" s="13">
        <f>VLOOKUP($B384,AAFTE!$C$4:$D$300,2,0)</f>
        <v>23.625</v>
      </c>
      <c r="F384" s="7">
        <f t="shared" si="247"/>
        <v>272994.04518750001</v>
      </c>
      <c r="G384" s="7">
        <f>IFERROR(VLOOKUP($B384,'SpEd BEA Rates by Month'!$B$4:$O$380,$G$1,0),"")</f>
        <v>0</v>
      </c>
      <c r="H384" s="7">
        <f t="shared" si="241"/>
        <v>0</v>
      </c>
      <c r="I384" s="13">
        <f>VLOOKUP($B384,AAFTE!$C$4:$F$300,3,0)</f>
        <v>0</v>
      </c>
      <c r="J384" s="7">
        <f t="shared" si="242"/>
        <v>0</v>
      </c>
      <c r="K384" s="7">
        <f>IFERROR(VLOOKUP($B384,'SpEd BEA Rates by Month'!$B$4:$O$380,$K$1,0),"")</f>
        <v>0</v>
      </c>
      <c r="L384" s="7">
        <f t="shared" si="243"/>
        <v>0</v>
      </c>
      <c r="M384" s="13">
        <f>VLOOKUP($B384,AAFTE!$C$4:$F$300,4,0)</f>
        <v>0</v>
      </c>
      <c r="N384" s="7">
        <f t="shared" si="244"/>
        <v>0</v>
      </c>
      <c r="O384" s="7">
        <f>IFERROR(VLOOKUP($B384,'SpEd BEA Rates by Month'!$B$4:$O$380,$O$1,0),"")</f>
        <v>0</v>
      </c>
      <c r="P384" s="7">
        <f t="shared" si="245"/>
        <v>0</v>
      </c>
      <c r="Q384" s="13">
        <f>VLOOKUP($B384,AAFTE!$C$4:$G$300,5,0)</f>
        <v>0</v>
      </c>
      <c r="R384" s="7">
        <f t="shared" si="246"/>
        <v>0</v>
      </c>
    </row>
    <row r="385" spans="1:18" ht="15" thickBot="1" x14ac:dyDescent="0.4">
      <c r="A385" s="6" t="s">
        <v>278</v>
      </c>
      <c r="B385" s="1" t="s">
        <v>284</v>
      </c>
      <c r="C385" s="7">
        <f>IFERROR(VLOOKUP($B385,'SpEd BEA Rates by Month'!$B$4:$C$380,2,0)," ")</f>
        <v>10101.26</v>
      </c>
      <c r="D385" s="7">
        <f t="shared" si="226"/>
        <v>11616.448999999999</v>
      </c>
      <c r="E385" s="13">
        <f>VLOOKUP($B385,AAFTE!$C$4:$D$300,2,0)</f>
        <v>9.25</v>
      </c>
      <c r="F385" s="7">
        <f t="shared" si="247"/>
        <v>107452.15324999999</v>
      </c>
      <c r="G385" s="7">
        <f>IFERROR(VLOOKUP($B385,'SpEd BEA Rates by Month'!$B$4:$O$380,$G$1,0),"")</f>
        <v>0</v>
      </c>
      <c r="H385" s="7">
        <f t="shared" si="241"/>
        <v>0</v>
      </c>
      <c r="I385" s="13">
        <f>VLOOKUP($B385,AAFTE!$C$4:$F$300,3,0)</f>
        <v>0</v>
      </c>
      <c r="J385" s="7">
        <f t="shared" si="242"/>
        <v>0</v>
      </c>
      <c r="K385" s="7">
        <f>IFERROR(VLOOKUP($B385,'SpEd BEA Rates by Month'!$B$4:$O$380,$K$1,0),"")</f>
        <v>0</v>
      </c>
      <c r="L385" s="7">
        <f t="shared" si="243"/>
        <v>0</v>
      </c>
      <c r="M385" s="13">
        <f>VLOOKUP($B385,AAFTE!$C$4:$F$300,4,0)</f>
        <v>0</v>
      </c>
      <c r="N385" s="7">
        <f t="shared" si="244"/>
        <v>0</v>
      </c>
      <c r="O385" s="7">
        <f>IFERROR(VLOOKUP($B385,'SpEd BEA Rates by Month'!$B$4:$O$380,$O$1,0),"")</f>
        <v>0</v>
      </c>
      <c r="P385" s="7">
        <f t="shared" si="245"/>
        <v>0</v>
      </c>
      <c r="Q385" s="13">
        <f>VLOOKUP($B385,AAFTE!$C$4:$G$300,5,0)</f>
        <v>0</v>
      </c>
      <c r="R385" s="7">
        <f t="shared" si="246"/>
        <v>0</v>
      </c>
    </row>
    <row r="386" spans="1:18" ht="15" thickBot="1" x14ac:dyDescent="0.4">
      <c r="A386" s="6" t="s">
        <v>278</v>
      </c>
      <c r="B386" s="1" t="s">
        <v>285</v>
      </c>
      <c r="C386" s="7">
        <f>IFERROR(VLOOKUP($B386,'SpEd BEA Rates by Month'!$B$4:$C$380,2,0)," ")</f>
        <v>9999.35</v>
      </c>
      <c r="D386" s="7">
        <f t="shared" si="226"/>
        <v>11499.252499999999</v>
      </c>
      <c r="E386" s="13">
        <f>VLOOKUP($B386,AAFTE!$C$4:$D$300,2,0)</f>
        <v>53.25</v>
      </c>
      <c r="F386" s="7">
        <f t="shared" si="247"/>
        <v>612335.19562499993</v>
      </c>
      <c r="G386" s="7">
        <f>IFERROR(VLOOKUP($B386,'SpEd BEA Rates by Month'!$B$4:$O$380,$G$1,0),"")</f>
        <v>0</v>
      </c>
      <c r="H386" s="7">
        <f t="shared" si="241"/>
        <v>0</v>
      </c>
      <c r="I386" s="13">
        <f>VLOOKUP($B386,AAFTE!$C$4:$F$300,3,0)</f>
        <v>0</v>
      </c>
      <c r="J386" s="7">
        <f t="shared" si="242"/>
        <v>0</v>
      </c>
      <c r="K386" s="7">
        <f>IFERROR(VLOOKUP($B386,'SpEd BEA Rates by Month'!$B$4:$O$380,$K$1,0),"")</f>
        <v>0</v>
      </c>
      <c r="L386" s="7">
        <f t="shared" si="243"/>
        <v>0</v>
      </c>
      <c r="M386" s="13">
        <f>VLOOKUP($B386,AAFTE!$C$4:$F$300,4,0)</f>
        <v>0</v>
      </c>
      <c r="N386" s="7">
        <f t="shared" si="244"/>
        <v>0</v>
      </c>
      <c r="O386" s="7">
        <f>IFERROR(VLOOKUP($B386,'SpEd BEA Rates by Month'!$B$4:$O$380,$O$1,0),"")</f>
        <v>0</v>
      </c>
      <c r="P386" s="7">
        <f t="shared" si="245"/>
        <v>0</v>
      </c>
      <c r="Q386" s="13">
        <f>VLOOKUP($B386,AAFTE!$C$4:$G$300,5,0)</f>
        <v>0</v>
      </c>
      <c r="R386" s="7">
        <f t="shared" si="246"/>
        <v>0</v>
      </c>
    </row>
    <row r="387" spans="1:18" ht="15" thickBot="1" x14ac:dyDescent="0.4">
      <c r="A387" s="1" t="s">
        <v>278</v>
      </c>
      <c r="B387" s="1" t="s">
        <v>286</v>
      </c>
      <c r="C387" s="7">
        <f>IFERROR(VLOOKUP($B387,'SpEd BEA Rates by Month'!$B$4:$C$380,2,0)," ")</f>
        <v>10163.1</v>
      </c>
      <c r="D387" s="7">
        <f t="shared" si="226"/>
        <v>11687.564999999999</v>
      </c>
      <c r="E387" s="13">
        <f>VLOOKUP($B387,AAFTE!$C$4:$D$300,2,0)</f>
        <v>58.875</v>
      </c>
      <c r="F387" s="7">
        <f t="shared" si="247"/>
        <v>688105.38937499991</v>
      </c>
      <c r="G387" s="7">
        <f>IFERROR(VLOOKUP($B387,'SpEd BEA Rates by Month'!$B$4:$O$380,$G$1,0),"")</f>
        <v>0</v>
      </c>
      <c r="H387" s="7">
        <f t="shared" si="241"/>
        <v>0</v>
      </c>
      <c r="I387" s="13">
        <f>VLOOKUP($B387,AAFTE!$C$4:$F$300,3,0)</f>
        <v>0</v>
      </c>
      <c r="J387" s="7">
        <f t="shared" si="242"/>
        <v>0</v>
      </c>
      <c r="K387" s="7">
        <f>IFERROR(VLOOKUP($B387,'SpEd BEA Rates by Month'!$B$4:$O$380,$K$1,0),"")</f>
        <v>0</v>
      </c>
      <c r="L387" s="7">
        <f t="shared" si="243"/>
        <v>0</v>
      </c>
      <c r="M387" s="13">
        <f>VLOOKUP($B387,AAFTE!$C$4:$F$300,4,0)</f>
        <v>0</v>
      </c>
      <c r="N387" s="7">
        <f t="shared" si="244"/>
        <v>0</v>
      </c>
      <c r="O387" s="7">
        <f>IFERROR(VLOOKUP($B387,'SpEd BEA Rates by Month'!$B$4:$O$380,$O$1,0),"")</f>
        <v>0</v>
      </c>
      <c r="P387" s="7">
        <f t="shared" si="245"/>
        <v>0</v>
      </c>
      <c r="Q387" s="13">
        <f>VLOOKUP($B387,AAFTE!$C$4:$G$300,5,0)</f>
        <v>0</v>
      </c>
      <c r="R387" s="7">
        <f t="shared" si="246"/>
        <v>0</v>
      </c>
    </row>
    <row r="388" spans="1:18" ht="15" thickBot="1" x14ac:dyDescent="0.4">
      <c r="A388" s="5" t="s">
        <v>368</v>
      </c>
      <c r="B388" s="5" t="s">
        <v>844</v>
      </c>
      <c r="C388" s="28" t="str">
        <f>IFERROR(VLOOKUP($B388,'SpEd BEA Rates by Month'!$B$4:$C$380,2,0)," ")</f>
        <v xml:space="preserve"> </v>
      </c>
      <c r="D388" s="11">
        <f>F388/E388</f>
        <v>11599.708887087349</v>
      </c>
      <c r="E388" s="25">
        <f>SUM(E380:E387)</f>
        <v>427.875</v>
      </c>
      <c r="F388" s="17">
        <f>SUM(F380:F387)</f>
        <v>4963225.4400624996</v>
      </c>
      <c r="G388" s="18" t="str">
        <f>IFERROR(VLOOKUP($B388,'SpEd BEA Rates by Month'!$B$4:$O$380,$G$1,0),"")</f>
        <v/>
      </c>
      <c r="H388" s="10" t="e">
        <f>J388/I388</f>
        <v>#DIV/0!</v>
      </c>
      <c r="I388" s="15">
        <f>SUM(I380:I387)</f>
        <v>0</v>
      </c>
      <c r="J388" s="18">
        <f>SUM(J380:J387)</f>
        <v>0</v>
      </c>
      <c r="K388" s="8" t="str">
        <f>IFERROR(VLOOKUP($B388,'SpEd BEA Rates by Month'!$B$4:$O$380,$K$1,0),"")</f>
        <v/>
      </c>
      <c r="L388" s="9" t="e">
        <f>N388/M388</f>
        <v>#DIV/0!</v>
      </c>
      <c r="M388" s="19">
        <f>SUM(M380:M387)</f>
        <v>0</v>
      </c>
      <c r="N388" s="9">
        <f>SUM(N380:N387)</f>
        <v>0</v>
      </c>
      <c r="O388" s="21" t="str">
        <f>IFERROR(VLOOKUP($B388,'SpEd BEA Rates by Month'!$B$4:$O$380,$O$1,0),"")</f>
        <v/>
      </c>
      <c r="P388" s="21" t="e">
        <f>R388/Q388</f>
        <v>#DIV/0!</v>
      </c>
      <c r="Q388" s="23">
        <f>SUM(Q380:Q387)</f>
        <v>0</v>
      </c>
      <c r="R388" s="21">
        <f>SUM(R380:R387)</f>
        <v>0</v>
      </c>
    </row>
    <row r="389" spans="1:18" ht="15" thickBot="1" x14ac:dyDescent="0.4">
      <c r="A389" s="5"/>
      <c r="B389" s="5" t="s">
        <v>872</v>
      </c>
      <c r="C389" s="28" t="str">
        <f>IFERROR(VLOOKUP($B389,'SpEd BEA Rates by Month'!$B$4:$C$380,2,0)," ")</f>
        <v xml:space="preserve"> </v>
      </c>
      <c r="D389" s="11">
        <f>D388/12</f>
        <v>966.64240725727905</v>
      </c>
      <c r="E389" s="14"/>
      <c r="F389" s="24"/>
      <c r="G389" s="18" t="str">
        <f>IFERROR(VLOOKUP($B389,'SpEd BEA Rates by Month'!$B$4:$O$380,$G$1,0),"")</f>
        <v/>
      </c>
      <c r="H389" s="10" t="e">
        <f>H388/12</f>
        <v>#DIV/0!</v>
      </c>
      <c r="I389" s="15"/>
      <c r="J389" s="18"/>
      <c r="K389" s="8" t="str">
        <f>IFERROR(VLOOKUP($B389,'SpEd BEA Rates by Month'!$B$4:$O$380,$K$1,0),"")</f>
        <v/>
      </c>
      <c r="L389" s="9" t="e">
        <f>L388/12</f>
        <v>#DIV/0!</v>
      </c>
      <c r="M389" s="19"/>
      <c r="N389" s="9"/>
      <c r="O389" s="21" t="str">
        <f>IFERROR(VLOOKUP($B389,'SpEd BEA Rates by Month'!$B$4:$O$380,$O$1,0),"")</f>
        <v/>
      </c>
      <c r="P389" s="21" t="e">
        <f>P388/12</f>
        <v>#DIV/0!</v>
      </c>
      <c r="Q389" s="23"/>
      <c r="R389" s="21"/>
    </row>
    <row r="390" spans="1:18" ht="15" thickBot="1" x14ac:dyDescent="0.4">
      <c r="A390" s="5"/>
      <c r="B390" s="5" t="s">
        <v>853</v>
      </c>
      <c r="C390" s="28" t="str">
        <f>IFERROR(VLOOKUP($B390,'SpEd BEA Rates by Month'!$B$4:$C$380,2,0)," ")</f>
        <v xml:space="preserve"> </v>
      </c>
      <c r="D390" s="11">
        <f>0.05*D389</f>
        <v>48.332120362863954</v>
      </c>
      <c r="E390" s="14"/>
      <c r="F390" s="24"/>
      <c r="G390" s="18" t="str">
        <f>IFERROR(VLOOKUP($B390,'SpEd BEA Rates by Month'!$B$4:$O$380,$G$1,0),"")</f>
        <v/>
      </c>
      <c r="H390" s="10" t="e">
        <f>0.05*H389</f>
        <v>#DIV/0!</v>
      </c>
      <c r="I390" s="15"/>
      <c r="J390" s="18"/>
      <c r="K390" s="8" t="str">
        <f>IFERROR(VLOOKUP($B390,'SpEd BEA Rates by Month'!$B$4:$O$380,$K$1,0),"")</f>
        <v/>
      </c>
      <c r="L390" s="9" t="e">
        <f>0.05*L389</f>
        <v>#DIV/0!</v>
      </c>
      <c r="M390" s="19"/>
      <c r="N390" s="9"/>
      <c r="O390" s="21" t="str">
        <f>IFERROR(VLOOKUP($B390,'SpEd BEA Rates by Month'!$B$4:$O$380,$O$1,0),"")</f>
        <v/>
      </c>
      <c r="P390" s="21" t="e">
        <f>0.05*P389</f>
        <v>#DIV/0!</v>
      </c>
      <c r="Q390" s="23"/>
      <c r="R390" s="21"/>
    </row>
    <row r="391" spans="1:18" ht="15" thickBot="1" x14ac:dyDescent="0.4">
      <c r="A391" s="5"/>
      <c r="B391" s="5" t="s">
        <v>377</v>
      </c>
      <c r="C391" s="28" t="str">
        <f>IFERROR(VLOOKUP($B391,'SpEd BEA Rates by Month'!$B$4:$C$380,2,0)," ")</f>
        <v xml:space="preserve"> </v>
      </c>
      <c r="D391" s="11">
        <f>D389-D390</f>
        <v>918.31028689441507</v>
      </c>
      <c r="E391" s="14"/>
      <c r="F391" s="11"/>
      <c r="G391" s="18" t="str">
        <f>IFERROR(VLOOKUP($B391,'SpEd BEA Rates by Month'!$B$4:$O$380,$G$1,0),"")</f>
        <v/>
      </c>
      <c r="H391" s="10" t="e">
        <f>H389-H390</f>
        <v>#DIV/0!</v>
      </c>
      <c r="I391" s="15"/>
      <c r="J391" s="18"/>
      <c r="K391" s="8" t="str">
        <f>IFERROR(VLOOKUP($B391,'SpEd BEA Rates by Month'!$B$4:$O$380,$K$1,0),"")</f>
        <v/>
      </c>
      <c r="L391" s="9" t="e">
        <f>L389-L390</f>
        <v>#DIV/0!</v>
      </c>
      <c r="M391" s="19"/>
      <c r="N391" s="9"/>
      <c r="O391" s="21" t="str">
        <f>IFERROR(VLOOKUP($B391,'SpEd BEA Rates by Month'!$B$4:$O$380,$O$1,0),"")</f>
        <v/>
      </c>
      <c r="P391" s="21" t="e">
        <f>P389-P390</f>
        <v>#DIV/0!</v>
      </c>
      <c r="Q391" s="23"/>
      <c r="R391" s="21"/>
    </row>
    <row r="392" spans="1:18" ht="15" thickBot="1" x14ac:dyDescent="0.4">
      <c r="A392" s="1" t="s">
        <v>287</v>
      </c>
      <c r="B392" s="1" t="s">
        <v>288</v>
      </c>
      <c r="C392" s="7">
        <f>IFERROR(VLOOKUP($B392,'SpEd BEA Rates by Month'!$B$4:$C$380,2,0)," ")</f>
        <v>10221.32</v>
      </c>
      <c r="D392" s="7">
        <f t="shared" si="226"/>
        <v>11754.517999999998</v>
      </c>
      <c r="E392" s="13">
        <f>VLOOKUP($B392,AAFTE!$C$4:$D$300,2,0)</f>
        <v>2.25</v>
      </c>
      <c r="F392" s="7">
        <f>D392*E392</f>
        <v>26447.665499999996</v>
      </c>
      <c r="G392" s="7">
        <f>IFERROR(VLOOKUP($B392,'SpEd BEA Rates by Month'!$B$4:$O$380,$G$1,0),"")</f>
        <v>0</v>
      </c>
      <c r="H392" s="7">
        <f>G392*1.15</f>
        <v>0</v>
      </c>
      <c r="I392" s="13">
        <f>VLOOKUP($B392,AAFTE!$C$4:$F$300,3,0)</f>
        <v>0</v>
      </c>
      <c r="J392" s="7">
        <f>H392*I392</f>
        <v>0</v>
      </c>
      <c r="K392" s="7">
        <f>IFERROR(VLOOKUP($B392,'SpEd BEA Rates by Month'!$B$4:$O$380,$K$1,0),"")</f>
        <v>0</v>
      </c>
      <c r="L392" s="7">
        <f>K392*1.15</f>
        <v>0</v>
      </c>
      <c r="M392" s="13">
        <f>VLOOKUP($B392,AAFTE!$C$4:$F$300,4,0)</f>
        <v>0</v>
      </c>
      <c r="N392" s="7">
        <f>L392*M392</f>
        <v>0</v>
      </c>
      <c r="O392" s="7">
        <f>IFERROR(VLOOKUP($B392,'SpEd BEA Rates by Month'!$B$4:$O$380,$O$1,0),"")</f>
        <v>0</v>
      </c>
      <c r="P392" s="7">
        <f>O392*1.15</f>
        <v>0</v>
      </c>
      <c r="Q392" s="13">
        <f>VLOOKUP($B392,AAFTE!$C$4:$G$300,5,0)</f>
        <v>0</v>
      </c>
      <c r="R392" s="7">
        <f>P392*Q392</f>
        <v>0</v>
      </c>
    </row>
    <row r="393" spans="1:18" ht="15" thickBot="1" x14ac:dyDescent="0.4">
      <c r="A393" s="5" t="s">
        <v>369</v>
      </c>
      <c r="B393" s="5" t="s">
        <v>844</v>
      </c>
      <c r="C393" s="28" t="str">
        <f>IFERROR(VLOOKUP($B393,'SpEd BEA Rates by Month'!$B$4:$C$380,2,0)," ")</f>
        <v xml:space="preserve"> </v>
      </c>
      <c r="D393" s="11">
        <f>F393/E393</f>
        <v>11754.517999999998</v>
      </c>
      <c r="E393" s="25">
        <f>E392</f>
        <v>2.25</v>
      </c>
      <c r="F393" s="17">
        <f>F392</f>
        <v>26447.665499999996</v>
      </c>
      <c r="G393" s="18" t="str">
        <f>IFERROR(VLOOKUP($B393,'SpEd BEA Rates by Month'!$B$4:$O$380,$G$1,0),"")</f>
        <v/>
      </c>
      <c r="H393" s="10" t="e">
        <f>J393/I393</f>
        <v>#DIV/0!</v>
      </c>
      <c r="I393" s="15">
        <f>I392</f>
        <v>0</v>
      </c>
      <c r="J393" s="18">
        <f>J392</f>
        <v>0</v>
      </c>
      <c r="K393" s="8" t="str">
        <f>IFERROR(VLOOKUP($B393,'SpEd BEA Rates by Month'!$B$4:$O$380,$K$1,0),"")</f>
        <v/>
      </c>
      <c r="L393" s="9" t="e">
        <f>N393/M393</f>
        <v>#DIV/0!</v>
      </c>
      <c r="M393" s="19">
        <f>M392</f>
        <v>0</v>
      </c>
      <c r="N393" s="9">
        <f>N392</f>
        <v>0</v>
      </c>
      <c r="O393" s="21" t="str">
        <f>IFERROR(VLOOKUP($B393,'SpEd BEA Rates by Month'!$B$4:$O$380,$O$1,0),"")</f>
        <v/>
      </c>
      <c r="P393" s="21" t="e">
        <f>R393/Q393</f>
        <v>#DIV/0!</v>
      </c>
      <c r="Q393" s="23">
        <f>Q392</f>
        <v>0</v>
      </c>
      <c r="R393" s="21">
        <f>R392</f>
        <v>0</v>
      </c>
    </row>
    <row r="394" spans="1:18" ht="15" thickBot="1" x14ac:dyDescent="0.4">
      <c r="A394" s="5"/>
      <c r="B394" s="5" t="s">
        <v>872</v>
      </c>
      <c r="C394" s="28" t="str">
        <f>IFERROR(VLOOKUP($B394,'SpEd BEA Rates by Month'!$B$4:$C$380,2,0)," ")</f>
        <v xml:space="preserve"> </v>
      </c>
      <c r="D394" s="11">
        <f>D393/12</f>
        <v>979.54316666666648</v>
      </c>
      <c r="E394" s="14"/>
      <c r="F394" s="24"/>
      <c r="G394" s="18" t="str">
        <f>IFERROR(VLOOKUP($B394,'SpEd BEA Rates by Month'!$B$4:$O$380,$G$1,0),"")</f>
        <v/>
      </c>
      <c r="H394" s="10" t="e">
        <f>H393/12</f>
        <v>#DIV/0!</v>
      </c>
      <c r="I394" s="15"/>
      <c r="J394" s="18"/>
      <c r="K394" s="8" t="str">
        <f>IFERROR(VLOOKUP($B394,'SpEd BEA Rates by Month'!$B$4:$O$380,$K$1,0),"")</f>
        <v/>
      </c>
      <c r="L394" s="9" t="e">
        <f>L393/12</f>
        <v>#DIV/0!</v>
      </c>
      <c r="M394" s="19"/>
      <c r="N394" s="9"/>
      <c r="O394" s="21" t="str">
        <f>IFERROR(VLOOKUP($B394,'SpEd BEA Rates by Month'!$B$4:$O$380,$O$1,0),"")</f>
        <v/>
      </c>
      <c r="P394" s="21" t="e">
        <f>P393/12</f>
        <v>#DIV/0!</v>
      </c>
      <c r="Q394" s="23"/>
      <c r="R394" s="21"/>
    </row>
    <row r="395" spans="1:18" ht="15" thickBot="1" x14ac:dyDescent="0.4">
      <c r="A395" s="5"/>
      <c r="B395" s="5" t="s">
        <v>853</v>
      </c>
      <c r="C395" s="28" t="str">
        <f>IFERROR(VLOOKUP($B395,'SpEd BEA Rates by Month'!$B$4:$C$380,2,0)," ")</f>
        <v xml:space="preserve"> </v>
      </c>
      <c r="D395" s="11">
        <f>0.05*D394</f>
        <v>48.977158333333328</v>
      </c>
      <c r="E395" s="14"/>
      <c r="F395" s="24"/>
      <c r="G395" s="18" t="str">
        <f>IFERROR(VLOOKUP($B395,'SpEd BEA Rates by Month'!$B$4:$O$380,$G$1,0),"")</f>
        <v/>
      </c>
      <c r="H395" s="10" t="e">
        <f>0.05*H394</f>
        <v>#DIV/0!</v>
      </c>
      <c r="I395" s="15"/>
      <c r="J395" s="18"/>
      <c r="K395" s="8" t="str">
        <f>IFERROR(VLOOKUP($B395,'SpEd BEA Rates by Month'!$B$4:$O$380,$K$1,0),"")</f>
        <v/>
      </c>
      <c r="L395" s="9" t="e">
        <f>0.05*L394</f>
        <v>#DIV/0!</v>
      </c>
      <c r="M395" s="19"/>
      <c r="N395" s="9"/>
      <c r="O395" s="21" t="str">
        <f>IFERROR(VLOOKUP($B395,'SpEd BEA Rates by Month'!$B$4:$O$380,$O$1,0),"")</f>
        <v/>
      </c>
      <c r="P395" s="21" t="e">
        <f>0.05*P394</f>
        <v>#DIV/0!</v>
      </c>
      <c r="Q395" s="23"/>
      <c r="R395" s="21"/>
    </row>
    <row r="396" spans="1:18" ht="15" thickBot="1" x14ac:dyDescent="0.4">
      <c r="A396" s="5"/>
      <c r="B396" s="5" t="s">
        <v>377</v>
      </c>
      <c r="C396" s="28" t="str">
        <f>IFERROR(VLOOKUP($B396,'SpEd BEA Rates by Month'!$B$4:$C$380,2,0)," ")</f>
        <v xml:space="preserve"> </v>
      </c>
      <c r="D396" s="11">
        <f>D394-D395</f>
        <v>930.56600833333312</v>
      </c>
      <c r="E396" s="14"/>
      <c r="F396" s="11"/>
      <c r="G396" s="18" t="str">
        <f>IFERROR(VLOOKUP($B396,'SpEd BEA Rates by Month'!$B$4:$O$380,$G$1,0),"")</f>
        <v/>
      </c>
      <c r="H396" s="10" t="e">
        <f>H394-H395</f>
        <v>#DIV/0!</v>
      </c>
      <c r="I396" s="15"/>
      <c r="J396" s="18"/>
      <c r="K396" s="8" t="str">
        <f>IFERROR(VLOOKUP($B396,'SpEd BEA Rates by Month'!$B$4:$O$380,$K$1,0),"")</f>
        <v/>
      </c>
      <c r="L396" s="9" t="e">
        <f>L394-L395</f>
        <v>#DIV/0!</v>
      </c>
      <c r="M396" s="19"/>
      <c r="N396" s="9"/>
      <c r="O396" s="21" t="str">
        <f>IFERROR(VLOOKUP($B396,'SpEd BEA Rates by Month'!$B$4:$O$380,$O$1,0),"")</f>
        <v/>
      </c>
      <c r="P396" s="21" t="e">
        <f>P394-P395</f>
        <v>#DIV/0!</v>
      </c>
      <c r="Q396" s="23"/>
      <c r="R396" s="21"/>
    </row>
    <row r="397" spans="1:18" ht="15" thickBot="1" x14ac:dyDescent="0.4">
      <c r="A397" s="1" t="s">
        <v>289</v>
      </c>
      <c r="B397" s="1" t="s">
        <v>290</v>
      </c>
      <c r="C397" s="7">
        <f>IFERROR(VLOOKUP($B397,'SpEd BEA Rates by Month'!$B$4:$C$380,2,0)," ")</f>
        <v>10014.43</v>
      </c>
      <c r="D397" s="7">
        <f t="shared" si="226"/>
        <v>11516.594499999999</v>
      </c>
      <c r="E397" s="13">
        <f>VLOOKUP($B397,AAFTE!$C$4:$D$300,2,0)</f>
        <v>15</v>
      </c>
      <c r="F397" s="7">
        <f>D397*E397</f>
        <v>172748.91749999998</v>
      </c>
      <c r="G397" s="7">
        <f>IFERROR(VLOOKUP($B397,'SpEd BEA Rates by Month'!$B$4:$O$380,$G$1,0),"")</f>
        <v>0</v>
      </c>
      <c r="H397" s="7">
        <f t="shared" ref="H397:H403" si="248">G397*1.15</f>
        <v>0</v>
      </c>
      <c r="I397" s="13">
        <f>VLOOKUP($B397,AAFTE!$C$4:$F$300,3,0)</f>
        <v>0</v>
      </c>
      <c r="J397" s="7">
        <f t="shared" ref="J397:J403" si="249">H397*I397</f>
        <v>0</v>
      </c>
      <c r="K397" s="7">
        <f>IFERROR(VLOOKUP($B397,'SpEd BEA Rates by Month'!$B$4:$O$380,$K$1,0),"")</f>
        <v>0</v>
      </c>
      <c r="L397" s="7">
        <f t="shared" ref="L397:L403" si="250">K397*1.15</f>
        <v>0</v>
      </c>
      <c r="M397" s="13">
        <f>VLOOKUP($B397,AAFTE!$C$4:$F$300,4,0)</f>
        <v>0</v>
      </c>
      <c r="N397" s="7">
        <f t="shared" ref="N397:N403" si="251">L397*M397</f>
        <v>0</v>
      </c>
      <c r="O397" s="7">
        <f>IFERROR(VLOOKUP($B397,'SpEd BEA Rates by Month'!$B$4:$O$380,$O$1,0),"")</f>
        <v>0</v>
      </c>
      <c r="P397" s="7">
        <f t="shared" ref="P397:P403" si="252">O397*1.15</f>
        <v>0</v>
      </c>
      <c r="Q397" s="13">
        <f>VLOOKUP($B397,AAFTE!$C$4:$G$300,5,0)</f>
        <v>0</v>
      </c>
      <c r="R397" s="7">
        <f t="shared" ref="R397:R403" si="253">P397*Q397</f>
        <v>0</v>
      </c>
    </row>
    <row r="398" spans="1:18" ht="15" thickBot="1" x14ac:dyDescent="0.4">
      <c r="A398" s="1" t="s">
        <v>289</v>
      </c>
      <c r="B398" s="1" t="s">
        <v>291</v>
      </c>
      <c r="C398" s="7">
        <f>IFERROR(VLOOKUP($B398,'SpEd BEA Rates by Month'!$B$4:$C$380,2,0)," ")</f>
        <v>10217.280000000001</v>
      </c>
      <c r="D398" s="7">
        <f t="shared" si="226"/>
        <v>11749.871999999999</v>
      </c>
      <c r="E398" s="13">
        <f>VLOOKUP($B398,AAFTE!$C$4:$D$300,2,0)</f>
        <v>5.25</v>
      </c>
      <c r="F398" s="7">
        <f t="shared" ref="F398:F403" si="254">D398*E398</f>
        <v>61686.827999999994</v>
      </c>
      <c r="G398" s="7">
        <f>IFERROR(VLOOKUP($B398,'SpEd BEA Rates by Month'!$B$4:$O$380,$G$1,0),"")</f>
        <v>0</v>
      </c>
      <c r="H398" s="7">
        <f t="shared" si="248"/>
        <v>0</v>
      </c>
      <c r="I398" s="13">
        <f>VLOOKUP($B398,AAFTE!$C$4:$F$300,3,0)</f>
        <v>0</v>
      </c>
      <c r="J398" s="7">
        <f t="shared" si="249"/>
        <v>0</v>
      </c>
      <c r="K398" s="7">
        <f>IFERROR(VLOOKUP($B398,'SpEd BEA Rates by Month'!$B$4:$O$380,$K$1,0),"")</f>
        <v>0</v>
      </c>
      <c r="L398" s="7">
        <f t="shared" si="250"/>
        <v>0</v>
      </c>
      <c r="M398" s="13">
        <f>VLOOKUP($B398,AAFTE!$C$4:$F$300,4,0)</f>
        <v>0</v>
      </c>
      <c r="N398" s="7">
        <f t="shared" si="251"/>
        <v>0</v>
      </c>
      <c r="O398" s="7">
        <f>IFERROR(VLOOKUP($B398,'SpEd BEA Rates by Month'!$B$4:$O$380,$O$1,0),"")</f>
        <v>0</v>
      </c>
      <c r="P398" s="7">
        <f t="shared" si="252"/>
        <v>0</v>
      </c>
      <c r="Q398" s="13">
        <f>VLOOKUP($B398,AAFTE!$C$4:$G$300,5,0)</f>
        <v>0</v>
      </c>
      <c r="R398" s="7">
        <f t="shared" si="253"/>
        <v>0</v>
      </c>
    </row>
    <row r="399" spans="1:18" ht="15" thickBot="1" x14ac:dyDescent="0.4">
      <c r="A399" s="1" t="s">
        <v>289</v>
      </c>
      <c r="B399" s="1" t="s">
        <v>292</v>
      </c>
      <c r="C399" s="7">
        <f>IFERROR(VLOOKUP($B399,'SpEd BEA Rates by Month'!$B$4:$C$380,2,0)," ")</f>
        <v>11417.8</v>
      </c>
      <c r="D399" s="7">
        <f t="shared" si="226"/>
        <v>13130.469999999998</v>
      </c>
      <c r="E399" s="13">
        <f>VLOOKUP($B399,AAFTE!$C$4:$D$300,2,0)</f>
        <v>1.5</v>
      </c>
      <c r="F399" s="7">
        <f t="shared" si="254"/>
        <v>19695.704999999994</v>
      </c>
      <c r="G399" s="7">
        <f>IFERROR(VLOOKUP($B399,'SpEd BEA Rates by Month'!$B$4:$O$380,$G$1,0),"")</f>
        <v>0</v>
      </c>
      <c r="H399" s="7">
        <f t="shared" si="248"/>
        <v>0</v>
      </c>
      <c r="I399" s="13">
        <f>VLOOKUP($B399,AAFTE!$C$4:$F$300,3,0)</f>
        <v>0</v>
      </c>
      <c r="J399" s="7">
        <f t="shared" si="249"/>
        <v>0</v>
      </c>
      <c r="K399" s="7">
        <f>IFERROR(VLOOKUP($B399,'SpEd BEA Rates by Month'!$B$4:$O$380,$K$1,0),"")</f>
        <v>0</v>
      </c>
      <c r="L399" s="7">
        <f t="shared" si="250"/>
        <v>0</v>
      </c>
      <c r="M399" s="13">
        <f>VLOOKUP($B399,AAFTE!$C$4:$F$300,4,0)</f>
        <v>0</v>
      </c>
      <c r="N399" s="7">
        <f t="shared" si="251"/>
        <v>0</v>
      </c>
      <c r="O399" s="7">
        <f>IFERROR(VLOOKUP($B399,'SpEd BEA Rates by Month'!$B$4:$O$380,$O$1,0),"")</f>
        <v>0</v>
      </c>
      <c r="P399" s="7">
        <f t="shared" si="252"/>
        <v>0</v>
      </c>
      <c r="Q399" s="13">
        <f>VLOOKUP($B399,AAFTE!$C$4:$G$300,5,0)</f>
        <v>0</v>
      </c>
      <c r="R399" s="7">
        <f t="shared" si="253"/>
        <v>0</v>
      </c>
    </row>
    <row r="400" spans="1:18" ht="15" thickBot="1" x14ac:dyDescent="0.4">
      <c r="A400" s="1" t="s">
        <v>289</v>
      </c>
      <c r="B400" s="1" t="s">
        <v>293</v>
      </c>
      <c r="C400" s="7">
        <f>IFERROR(VLOOKUP($B400,'SpEd BEA Rates by Month'!$B$4:$C$380,2,0)," ")</f>
        <v>9777.27</v>
      </c>
      <c r="D400" s="7">
        <f t="shared" si="226"/>
        <v>11243.860499999999</v>
      </c>
      <c r="E400" s="13">
        <f>VLOOKUP($B400,AAFTE!$C$4:$D$300,2,0)</f>
        <v>2.75</v>
      </c>
      <c r="F400" s="7">
        <f t="shared" si="254"/>
        <v>30920.616374999998</v>
      </c>
      <c r="G400" s="7">
        <f>IFERROR(VLOOKUP($B400,'SpEd BEA Rates by Month'!$B$4:$O$380,$G$1,0),"")</f>
        <v>0</v>
      </c>
      <c r="H400" s="7">
        <f t="shared" si="248"/>
        <v>0</v>
      </c>
      <c r="I400" s="13">
        <f>VLOOKUP($B400,AAFTE!$C$4:$F$300,3,0)</f>
        <v>0</v>
      </c>
      <c r="J400" s="7">
        <f t="shared" si="249"/>
        <v>0</v>
      </c>
      <c r="K400" s="7">
        <f>IFERROR(VLOOKUP($B400,'SpEd BEA Rates by Month'!$B$4:$O$380,$K$1,0),"")</f>
        <v>0</v>
      </c>
      <c r="L400" s="7">
        <f t="shared" si="250"/>
        <v>0</v>
      </c>
      <c r="M400" s="13">
        <f>VLOOKUP($B400,AAFTE!$C$4:$F$300,4,0)</f>
        <v>0</v>
      </c>
      <c r="N400" s="7">
        <f t="shared" si="251"/>
        <v>0</v>
      </c>
      <c r="O400" s="7">
        <f>IFERROR(VLOOKUP($B400,'SpEd BEA Rates by Month'!$B$4:$O$380,$O$1,0),"")</f>
        <v>0</v>
      </c>
      <c r="P400" s="7">
        <f t="shared" si="252"/>
        <v>0</v>
      </c>
      <c r="Q400" s="13">
        <f>VLOOKUP($B400,AAFTE!$C$4:$G$300,5,0)</f>
        <v>0</v>
      </c>
      <c r="R400" s="7">
        <f t="shared" si="253"/>
        <v>0</v>
      </c>
    </row>
    <row r="401" spans="1:18" ht="15" thickBot="1" x14ac:dyDescent="0.4">
      <c r="A401" s="1" t="s">
        <v>289</v>
      </c>
      <c r="B401" s="1" t="s">
        <v>294</v>
      </c>
      <c r="C401" s="7">
        <f>IFERROR(VLOOKUP($B401,'SpEd BEA Rates by Month'!$B$4:$C$380,2,0)," ")</f>
        <v>9932.3700000000008</v>
      </c>
      <c r="D401" s="7">
        <f t="shared" si="226"/>
        <v>11422.2255</v>
      </c>
      <c r="E401" s="13">
        <f>VLOOKUP($B401,AAFTE!$C$4:$D$300,2,0)</f>
        <v>0</v>
      </c>
      <c r="F401" s="7">
        <f t="shared" si="254"/>
        <v>0</v>
      </c>
      <c r="G401" s="7">
        <f>IFERROR(VLOOKUP($B401,'SpEd BEA Rates by Month'!$B$4:$O$380,$G$1,0),"")</f>
        <v>0</v>
      </c>
      <c r="H401" s="7">
        <f t="shared" si="248"/>
        <v>0</v>
      </c>
      <c r="I401" s="13">
        <f>VLOOKUP($B401,AAFTE!$C$4:$F$300,3,0)</f>
        <v>0</v>
      </c>
      <c r="J401" s="7">
        <f t="shared" si="249"/>
        <v>0</v>
      </c>
      <c r="K401" s="7">
        <f>IFERROR(VLOOKUP($B401,'SpEd BEA Rates by Month'!$B$4:$O$380,$K$1,0),"")</f>
        <v>0</v>
      </c>
      <c r="L401" s="7">
        <f t="shared" si="250"/>
        <v>0</v>
      </c>
      <c r="M401" s="13">
        <f>VLOOKUP($B401,AAFTE!$C$4:$F$300,4,0)</f>
        <v>0</v>
      </c>
      <c r="N401" s="7">
        <f t="shared" si="251"/>
        <v>0</v>
      </c>
      <c r="O401" s="7">
        <f>IFERROR(VLOOKUP($B401,'SpEd BEA Rates by Month'!$B$4:$O$380,$O$1,0),"")</f>
        <v>0</v>
      </c>
      <c r="P401" s="7">
        <f t="shared" si="252"/>
        <v>0</v>
      </c>
      <c r="Q401" s="13">
        <f>VLOOKUP($B401,AAFTE!$C$4:$G$300,5,0)</f>
        <v>0</v>
      </c>
      <c r="R401" s="7">
        <f t="shared" si="253"/>
        <v>0</v>
      </c>
    </row>
    <row r="402" spans="1:18" ht="15" thickBot="1" x14ac:dyDescent="0.4">
      <c r="A402" s="1" t="s">
        <v>289</v>
      </c>
      <c r="B402" s="1" t="s">
        <v>295</v>
      </c>
      <c r="C402" s="7">
        <f>IFERROR(VLOOKUP($B402,'SpEd BEA Rates by Month'!$B$4:$C$380,2,0)," ")</f>
        <v>9895.27</v>
      </c>
      <c r="D402" s="7">
        <f t="shared" si="226"/>
        <v>11379.5605</v>
      </c>
      <c r="E402" s="13">
        <f>VLOOKUP($B402,AAFTE!$C$4:$D$300,2,0)</f>
        <v>2.5</v>
      </c>
      <c r="F402" s="7">
        <f t="shared" si="254"/>
        <v>28448.901249999999</v>
      </c>
      <c r="G402" s="7">
        <f>IFERROR(VLOOKUP($B402,'SpEd BEA Rates by Month'!$B$4:$O$380,$G$1,0),"")</f>
        <v>0</v>
      </c>
      <c r="H402" s="7">
        <f t="shared" si="248"/>
        <v>0</v>
      </c>
      <c r="I402" s="13">
        <f>VLOOKUP($B402,AAFTE!$C$4:$F$300,3,0)</f>
        <v>0</v>
      </c>
      <c r="J402" s="7">
        <f t="shared" si="249"/>
        <v>0</v>
      </c>
      <c r="K402" s="7">
        <f>IFERROR(VLOOKUP($B402,'SpEd BEA Rates by Month'!$B$4:$O$380,$K$1,0),"")</f>
        <v>0</v>
      </c>
      <c r="L402" s="7">
        <f t="shared" si="250"/>
        <v>0</v>
      </c>
      <c r="M402" s="13">
        <f>VLOOKUP($B402,AAFTE!$C$4:$F$300,4,0)</f>
        <v>0</v>
      </c>
      <c r="N402" s="7">
        <f t="shared" si="251"/>
        <v>0</v>
      </c>
      <c r="O402" s="7">
        <f>IFERROR(VLOOKUP($B402,'SpEd BEA Rates by Month'!$B$4:$O$380,$O$1,0),"")</f>
        <v>0</v>
      </c>
      <c r="P402" s="7">
        <f t="shared" si="252"/>
        <v>0</v>
      </c>
      <c r="Q402" s="13">
        <f>VLOOKUP($B402,AAFTE!$C$4:$G$300,5,0)</f>
        <v>0</v>
      </c>
      <c r="R402" s="7">
        <f t="shared" si="253"/>
        <v>0</v>
      </c>
    </row>
    <row r="403" spans="1:18" ht="15" thickBot="1" x14ac:dyDescent="0.4">
      <c r="A403" s="1" t="s">
        <v>289</v>
      </c>
      <c r="B403" s="1" t="s">
        <v>296</v>
      </c>
      <c r="C403" s="7">
        <f>IFERROR(VLOOKUP($B403,'SpEd BEA Rates by Month'!$B$4:$C$380,2,0)," ")</f>
        <v>10045.379999999999</v>
      </c>
      <c r="D403" s="7">
        <f t="shared" si="226"/>
        <v>11552.186999999998</v>
      </c>
      <c r="E403" s="13">
        <f>VLOOKUP($B403,AAFTE!$C$4:$D$300,2,0)</f>
        <v>49</v>
      </c>
      <c r="F403" s="7">
        <f t="shared" si="254"/>
        <v>566057.16299999994</v>
      </c>
      <c r="G403" s="7">
        <f>IFERROR(VLOOKUP($B403,'SpEd BEA Rates by Month'!$B$4:$O$380,$G$1,0),"")</f>
        <v>0</v>
      </c>
      <c r="H403" s="7">
        <f t="shared" si="248"/>
        <v>0</v>
      </c>
      <c r="I403" s="13">
        <f>VLOOKUP($B403,AAFTE!$C$4:$F$300,3,0)</f>
        <v>0</v>
      </c>
      <c r="J403" s="7">
        <f t="shared" si="249"/>
        <v>0</v>
      </c>
      <c r="K403" s="7">
        <f>IFERROR(VLOOKUP($B403,'SpEd BEA Rates by Month'!$B$4:$O$380,$K$1,0),"")</f>
        <v>0</v>
      </c>
      <c r="L403" s="7">
        <f t="shared" si="250"/>
        <v>0</v>
      </c>
      <c r="M403" s="13">
        <f>VLOOKUP($B403,AAFTE!$C$4:$F$300,4,0)</f>
        <v>0</v>
      </c>
      <c r="N403" s="7">
        <f t="shared" si="251"/>
        <v>0</v>
      </c>
      <c r="O403" s="7">
        <f>IFERROR(VLOOKUP($B403,'SpEd BEA Rates by Month'!$B$4:$O$380,$O$1,0),"")</f>
        <v>0</v>
      </c>
      <c r="P403" s="7">
        <f t="shared" si="252"/>
        <v>0</v>
      </c>
      <c r="Q403" s="13">
        <f>VLOOKUP($B403,AAFTE!$C$4:$G$300,5,0)</f>
        <v>0</v>
      </c>
      <c r="R403" s="7">
        <f t="shared" si="253"/>
        <v>0</v>
      </c>
    </row>
    <row r="404" spans="1:18" ht="15" thickBot="1" x14ac:dyDescent="0.4">
      <c r="A404" s="5" t="s">
        <v>370</v>
      </c>
      <c r="B404" s="5" t="s">
        <v>844</v>
      </c>
      <c r="C404" s="28" t="str">
        <f>IFERROR(VLOOKUP($B404,'SpEd BEA Rates by Month'!$B$4:$C$380,2,0)," ")</f>
        <v xml:space="preserve"> </v>
      </c>
      <c r="D404" s="11">
        <f>F404/E404</f>
        <v>11573.133304276314</v>
      </c>
      <c r="E404" s="25">
        <f>SUM(E397:E403)</f>
        <v>76</v>
      </c>
      <c r="F404" s="17">
        <f>SUM(F397:F403)</f>
        <v>879558.13112499984</v>
      </c>
      <c r="G404" s="18" t="str">
        <f>IFERROR(VLOOKUP($B404,'SpEd BEA Rates by Month'!$B$4:$O$380,$G$1,0),"")</f>
        <v/>
      </c>
      <c r="H404" s="10" t="e">
        <f>J404/I404</f>
        <v>#DIV/0!</v>
      </c>
      <c r="I404" s="15">
        <f>SUM(I397:I403)</f>
        <v>0</v>
      </c>
      <c r="J404" s="18">
        <f>SUM(J397:J403)</f>
        <v>0</v>
      </c>
      <c r="K404" s="8" t="str">
        <f>IFERROR(VLOOKUP($B404,'SpEd BEA Rates by Month'!$B$4:$O$380,$K$1,0),"")</f>
        <v/>
      </c>
      <c r="L404" s="9" t="e">
        <f>N404/M404</f>
        <v>#DIV/0!</v>
      </c>
      <c r="M404" s="19">
        <f>SUM(M397:M403)</f>
        <v>0</v>
      </c>
      <c r="N404" s="9">
        <f>SUM(N397:N403)</f>
        <v>0</v>
      </c>
      <c r="O404" s="21" t="str">
        <f>IFERROR(VLOOKUP($B404,'SpEd BEA Rates by Month'!$B$4:$O$380,$O$1,0),"")</f>
        <v/>
      </c>
      <c r="P404" s="21" t="e">
        <f>R404/Q404</f>
        <v>#DIV/0!</v>
      </c>
      <c r="Q404" s="23">
        <f>SUM(Q397:Q403)</f>
        <v>0</v>
      </c>
      <c r="R404" s="21">
        <f>SUM(R397:R403)</f>
        <v>0</v>
      </c>
    </row>
    <row r="405" spans="1:18" ht="15" thickBot="1" x14ac:dyDescent="0.4">
      <c r="A405" s="5"/>
      <c r="B405" s="5" t="s">
        <v>872</v>
      </c>
      <c r="C405" s="28" t="str">
        <f>IFERROR(VLOOKUP($B405,'SpEd BEA Rates by Month'!$B$4:$C$380,2,0)," ")</f>
        <v xml:space="preserve"> </v>
      </c>
      <c r="D405" s="11">
        <f>D404/12</f>
        <v>964.42777535635958</v>
      </c>
      <c r="E405" s="14"/>
      <c r="F405" s="24"/>
      <c r="G405" s="18" t="str">
        <f>IFERROR(VLOOKUP($B405,'SpEd BEA Rates by Month'!$B$4:$O$380,$G$1,0),"")</f>
        <v/>
      </c>
      <c r="H405" s="10" t="e">
        <f>H404/12</f>
        <v>#DIV/0!</v>
      </c>
      <c r="I405" s="15"/>
      <c r="J405" s="18"/>
      <c r="K405" s="8" t="str">
        <f>IFERROR(VLOOKUP($B405,'SpEd BEA Rates by Month'!$B$4:$O$380,$K$1,0),"")</f>
        <v/>
      </c>
      <c r="L405" s="9" t="e">
        <f>L404/12</f>
        <v>#DIV/0!</v>
      </c>
      <c r="M405" s="19"/>
      <c r="N405" s="9"/>
      <c r="O405" s="21" t="str">
        <f>IFERROR(VLOOKUP($B405,'SpEd BEA Rates by Month'!$B$4:$O$380,$O$1,0),"")</f>
        <v/>
      </c>
      <c r="P405" s="21" t="e">
        <f>P404/12</f>
        <v>#DIV/0!</v>
      </c>
      <c r="Q405" s="23"/>
      <c r="R405" s="21"/>
    </row>
    <row r="406" spans="1:18" ht="15" thickBot="1" x14ac:dyDescent="0.4">
      <c r="A406" s="5"/>
      <c r="B406" s="5" t="s">
        <v>853</v>
      </c>
      <c r="C406" s="28" t="str">
        <f>IFERROR(VLOOKUP($B406,'SpEd BEA Rates by Month'!$B$4:$C$380,2,0)," ")</f>
        <v xml:space="preserve"> </v>
      </c>
      <c r="D406" s="11">
        <f>0.05*D405</f>
        <v>48.221388767817984</v>
      </c>
      <c r="E406" s="14"/>
      <c r="F406" s="24"/>
      <c r="G406" s="18" t="str">
        <f>IFERROR(VLOOKUP($B406,'SpEd BEA Rates by Month'!$B$4:$O$380,$G$1,0),"")</f>
        <v/>
      </c>
      <c r="H406" s="10" t="e">
        <f>0.05*H405</f>
        <v>#DIV/0!</v>
      </c>
      <c r="I406" s="15"/>
      <c r="J406" s="18"/>
      <c r="K406" s="8" t="str">
        <f>IFERROR(VLOOKUP($B406,'SpEd BEA Rates by Month'!$B$4:$O$380,$K$1,0),"")</f>
        <v/>
      </c>
      <c r="L406" s="9" t="e">
        <f>0.05*L405</f>
        <v>#DIV/0!</v>
      </c>
      <c r="M406" s="19"/>
      <c r="N406" s="9"/>
      <c r="O406" s="21" t="str">
        <f>IFERROR(VLOOKUP($B406,'SpEd BEA Rates by Month'!$B$4:$O$380,$O$1,0),"")</f>
        <v/>
      </c>
      <c r="P406" s="21" t="e">
        <f>0.05*P405</f>
        <v>#DIV/0!</v>
      </c>
      <c r="Q406" s="23"/>
      <c r="R406" s="21"/>
    </row>
    <row r="407" spans="1:18" ht="15" thickBot="1" x14ac:dyDescent="0.4">
      <c r="A407" s="5"/>
      <c r="B407" s="5" t="s">
        <v>377</v>
      </c>
      <c r="C407" s="28" t="str">
        <f>IFERROR(VLOOKUP($B407,'SpEd BEA Rates by Month'!$B$4:$C$380,2,0)," ")</f>
        <v xml:space="preserve"> </v>
      </c>
      <c r="D407" s="11">
        <f>D405-D406</f>
        <v>916.20638658854159</v>
      </c>
      <c r="E407" s="14"/>
      <c r="F407" s="11"/>
      <c r="G407" s="18" t="str">
        <f>IFERROR(VLOOKUP($B407,'SpEd BEA Rates by Month'!$B$4:$O$380,$G$1,0),"")</f>
        <v/>
      </c>
      <c r="H407" s="10" t="e">
        <f>H405-H406</f>
        <v>#DIV/0!</v>
      </c>
      <c r="I407" s="15"/>
      <c r="J407" s="18"/>
      <c r="K407" s="8" t="str">
        <f>IFERROR(VLOOKUP($B407,'SpEd BEA Rates by Month'!$B$4:$O$380,$K$1,0),"")</f>
        <v/>
      </c>
      <c r="L407" s="9" t="e">
        <f>L405-L406</f>
        <v>#DIV/0!</v>
      </c>
      <c r="M407" s="19"/>
      <c r="N407" s="9"/>
      <c r="O407" s="21" t="str">
        <f>IFERROR(VLOOKUP($B407,'SpEd BEA Rates by Month'!$B$4:$O$380,$O$1,0),"")</f>
        <v/>
      </c>
      <c r="P407" s="21" t="e">
        <f>P405-P406</f>
        <v>#DIV/0!</v>
      </c>
      <c r="Q407" s="23"/>
      <c r="R407" s="21"/>
    </row>
    <row r="408" spans="1:18" ht="15" thickBot="1" x14ac:dyDescent="0.4">
      <c r="A408" s="1" t="s">
        <v>297</v>
      </c>
      <c r="B408" s="1" t="s">
        <v>298</v>
      </c>
      <c r="C408" s="7">
        <f>IFERROR(VLOOKUP($B408,'SpEd BEA Rates by Month'!$B$4:$C$380,2,0)," ")</f>
        <v>10456.73</v>
      </c>
      <c r="D408" s="7">
        <f t="shared" ref="D408:D451" si="255">C408*1.15</f>
        <v>12025.239499999998</v>
      </c>
      <c r="E408" s="13">
        <f>VLOOKUP($B408,AAFTE!$C$4:$D$300,2,0)</f>
        <v>202.75</v>
      </c>
      <c r="F408" s="7">
        <f>D408*E408</f>
        <v>2438117.3086249996</v>
      </c>
      <c r="G408" s="7">
        <f>IFERROR(VLOOKUP($B408,'SpEd BEA Rates by Month'!$B$4:$O$380,$G$1,0),"")</f>
        <v>0</v>
      </c>
      <c r="H408" s="7">
        <f t="shared" ref="H408:H414" si="256">G408*1.15</f>
        <v>0</v>
      </c>
      <c r="I408" s="13">
        <f>VLOOKUP($B408,AAFTE!$C$4:$F$300,3,0)</f>
        <v>0</v>
      </c>
      <c r="J408" s="7">
        <f t="shared" ref="J408:J414" si="257">H408*I408</f>
        <v>0</v>
      </c>
      <c r="K408" s="7">
        <f>IFERROR(VLOOKUP($B408,'SpEd BEA Rates by Month'!$B$4:$O$380,$K$1,0),"")</f>
        <v>0</v>
      </c>
      <c r="L408" s="7">
        <f t="shared" ref="L408:L414" si="258">K408*1.15</f>
        <v>0</v>
      </c>
      <c r="M408" s="13">
        <f>VLOOKUP($B408,AAFTE!$C$4:$F$300,4,0)</f>
        <v>0</v>
      </c>
      <c r="N408" s="7">
        <f t="shared" ref="N408:N414" si="259">L408*M408</f>
        <v>0</v>
      </c>
      <c r="O408" s="7">
        <f>IFERROR(VLOOKUP($B408,'SpEd BEA Rates by Month'!$B$4:$O$380,$O$1,0),"")</f>
        <v>0</v>
      </c>
      <c r="P408" s="7">
        <f t="shared" ref="P408:P414" si="260">O408*1.15</f>
        <v>0</v>
      </c>
      <c r="Q408" s="13">
        <f>VLOOKUP($B408,AAFTE!$C$4:$G$300,5,0)</f>
        <v>0</v>
      </c>
      <c r="R408" s="7">
        <f t="shared" ref="R408:R414" si="261">P408*Q408</f>
        <v>0</v>
      </c>
    </row>
    <row r="409" spans="1:18" ht="15" thickBot="1" x14ac:dyDescent="0.4">
      <c r="A409" s="1" t="s">
        <v>297</v>
      </c>
      <c r="B409" s="1" t="s">
        <v>299</v>
      </c>
      <c r="C409" s="7">
        <f>IFERROR(VLOOKUP($B409,'SpEd BEA Rates by Month'!$B$4:$C$380,2,0)," ")</f>
        <v>10746.21</v>
      </c>
      <c r="D409" s="7">
        <f t="shared" si="255"/>
        <v>12358.141499999998</v>
      </c>
      <c r="E409" s="13">
        <f>VLOOKUP($B409,AAFTE!$C$4:$D$300,2,0)</f>
        <v>42.375</v>
      </c>
      <c r="F409" s="7">
        <f t="shared" ref="F409:F414" si="262">D409*E409</f>
        <v>523676.24606249994</v>
      </c>
      <c r="G409" s="7">
        <f>IFERROR(VLOOKUP($B409,'SpEd BEA Rates by Month'!$B$4:$O$380,$G$1,0),"")</f>
        <v>0</v>
      </c>
      <c r="H409" s="7">
        <f t="shared" si="256"/>
        <v>0</v>
      </c>
      <c r="I409" s="13">
        <f>VLOOKUP($B409,AAFTE!$C$4:$F$300,3,0)</f>
        <v>0</v>
      </c>
      <c r="J409" s="7">
        <f t="shared" si="257"/>
        <v>0</v>
      </c>
      <c r="K409" s="7">
        <f>IFERROR(VLOOKUP($B409,'SpEd BEA Rates by Month'!$B$4:$O$380,$K$1,0),"")</f>
        <v>0</v>
      </c>
      <c r="L409" s="7">
        <f t="shared" si="258"/>
        <v>0</v>
      </c>
      <c r="M409" s="13">
        <f>VLOOKUP($B409,AAFTE!$C$4:$F$300,4,0)</f>
        <v>0</v>
      </c>
      <c r="N409" s="7">
        <f t="shared" si="259"/>
        <v>0</v>
      </c>
      <c r="O409" s="7">
        <f>IFERROR(VLOOKUP($B409,'SpEd BEA Rates by Month'!$B$4:$O$380,$O$1,0),"")</f>
        <v>0</v>
      </c>
      <c r="P409" s="7">
        <f t="shared" si="260"/>
        <v>0</v>
      </c>
      <c r="Q409" s="13">
        <f>VLOOKUP($B409,AAFTE!$C$4:$G$300,5,0)</f>
        <v>0</v>
      </c>
      <c r="R409" s="7">
        <f t="shared" si="261"/>
        <v>0</v>
      </c>
    </row>
    <row r="410" spans="1:18" ht="15" thickBot="1" x14ac:dyDescent="0.4">
      <c r="A410" s="1" t="s">
        <v>297</v>
      </c>
      <c r="B410" s="1" t="s">
        <v>300</v>
      </c>
      <c r="C410" s="7">
        <f>IFERROR(VLOOKUP($B410,'SpEd BEA Rates by Month'!$B$4:$C$380,2,0)," ")</f>
        <v>10524.53</v>
      </c>
      <c r="D410" s="7">
        <f t="shared" si="255"/>
        <v>12103.209499999999</v>
      </c>
      <c r="E410" s="13">
        <f>VLOOKUP($B410,AAFTE!$C$4:$D$300,2,0)</f>
        <v>86.375</v>
      </c>
      <c r="F410" s="7">
        <f t="shared" si="262"/>
        <v>1045414.7205624999</v>
      </c>
      <c r="G410" s="7">
        <f>IFERROR(VLOOKUP($B410,'SpEd BEA Rates by Month'!$B$4:$O$380,$G$1,0),"")</f>
        <v>0</v>
      </c>
      <c r="H410" s="7">
        <f t="shared" si="256"/>
        <v>0</v>
      </c>
      <c r="I410" s="13">
        <f>VLOOKUP($B410,AAFTE!$C$4:$F$300,3,0)</f>
        <v>0</v>
      </c>
      <c r="J410" s="7">
        <f t="shared" si="257"/>
        <v>0</v>
      </c>
      <c r="K410" s="7">
        <f>IFERROR(VLOOKUP($B410,'SpEd BEA Rates by Month'!$B$4:$O$380,$K$1,0),"")</f>
        <v>0</v>
      </c>
      <c r="L410" s="7">
        <f t="shared" si="258"/>
        <v>0</v>
      </c>
      <c r="M410" s="13">
        <f>VLOOKUP($B410,AAFTE!$C$4:$F$300,4,0)</f>
        <v>0</v>
      </c>
      <c r="N410" s="7">
        <f t="shared" si="259"/>
        <v>0</v>
      </c>
      <c r="O410" s="7">
        <f>IFERROR(VLOOKUP($B410,'SpEd BEA Rates by Month'!$B$4:$O$380,$O$1,0),"")</f>
        <v>0</v>
      </c>
      <c r="P410" s="7">
        <f t="shared" si="260"/>
        <v>0</v>
      </c>
      <c r="Q410" s="13">
        <f>VLOOKUP($B410,AAFTE!$C$4:$G$300,5,0)</f>
        <v>0</v>
      </c>
      <c r="R410" s="7">
        <f t="shared" si="261"/>
        <v>0</v>
      </c>
    </row>
    <row r="411" spans="1:18" ht="15" thickBot="1" x14ac:dyDescent="0.4">
      <c r="A411" s="1" t="s">
        <v>297</v>
      </c>
      <c r="B411" s="1" t="s">
        <v>301</v>
      </c>
      <c r="C411" s="7">
        <f>IFERROR(VLOOKUP($B411,'SpEd BEA Rates by Month'!$B$4:$C$380,2,0)," ")</f>
        <v>10747.28</v>
      </c>
      <c r="D411" s="7">
        <f t="shared" si="255"/>
        <v>12359.371999999999</v>
      </c>
      <c r="E411" s="13">
        <f>VLOOKUP($B411,AAFTE!$C$4:$D$300,2,0)</f>
        <v>77.5</v>
      </c>
      <c r="F411" s="7">
        <f t="shared" si="262"/>
        <v>957851.33</v>
      </c>
      <c r="G411" s="7">
        <f>IFERROR(VLOOKUP($B411,'SpEd BEA Rates by Month'!$B$4:$O$380,$G$1,0),"")</f>
        <v>0</v>
      </c>
      <c r="H411" s="7">
        <f t="shared" si="256"/>
        <v>0</v>
      </c>
      <c r="I411" s="13">
        <f>VLOOKUP($B411,AAFTE!$C$4:$F$300,3,0)</f>
        <v>0</v>
      </c>
      <c r="J411" s="7">
        <f t="shared" si="257"/>
        <v>0</v>
      </c>
      <c r="K411" s="7">
        <f>IFERROR(VLOOKUP($B411,'SpEd BEA Rates by Month'!$B$4:$O$380,$K$1,0),"")</f>
        <v>0</v>
      </c>
      <c r="L411" s="7">
        <f t="shared" si="258"/>
        <v>0</v>
      </c>
      <c r="M411" s="13">
        <f>VLOOKUP($B411,AAFTE!$C$4:$F$300,4,0)</f>
        <v>0</v>
      </c>
      <c r="N411" s="7">
        <f t="shared" si="259"/>
        <v>0</v>
      </c>
      <c r="O411" s="7">
        <f>IFERROR(VLOOKUP($B411,'SpEd BEA Rates by Month'!$B$4:$O$380,$O$1,0),"")</f>
        <v>0</v>
      </c>
      <c r="P411" s="7">
        <f t="shared" si="260"/>
        <v>0</v>
      </c>
      <c r="Q411" s="13">
        <f>VLOOKUP($B411,AAFTE!$C$4:$G$300,5,0)</f>
        <v>0</v>
      </c>
      <c r="R411" s="7">
        <f t="shared" si="261"/>
        <v>0</v>
      </c>
    </row>
    <row r="412" spans="1:18" ht="15" thickBot="1" x14ac:dyDescent="0.4">
      <c r="A412" s="1" t="s">
        <v>297</v>
      </c>
      <c r="B412" s="1" t="s">
        <v>302</v>
      </c>
      <c r="C412" s="7">
        <f>IFERROR(VLOOKUP($B412,'SpEd BEA Rates by Month'!$B$4:$C$380,2,0)," ")</f>
        <v>10774.17</v>
      </c>
      <c r="D412" s="7">
        <f t="shared" si="255"/>
        <v>12390.295499999998</v>
      </c>
      <c r="E412" s="13">
        <f>VLOOKUP($B412,AAFTE!$C$4:$D$300,2,0)</f>
        <v>34.125</v>
      </c>
      <c r="F412" s="7">
        <f t="shared" si="262"/>
        <v>422818.83393749996</v>
      </c>
      <c r="G412" s="7">
        <f>IFERROR(VLOOKUP($B412,'SpEd BEA Rates by Month'!$B$4:$O$380,$G$1,0),"")</f>
        <v>0</v>
      </c>
      <c r="H412" s="7">
        <f t="shared" si="256"/>
        <v>0</v>
      </c>
      <c r="I412" s="13">
        <f>VLOOKUP($B412,AAFTE!$C$4:$F$300,3,0)</f>
        <v>0</v>
      </c>
      <c r="J412" s="7">
        <f t="shared" si="257"/>
        <v>0</v>
      </c>
      <c r="K412" s="7">
        <f>IFERROR(VLOOKUP($B412,'SpEd BEA Rates by Month'!$B$4:$O$380,$K$1,0),"")</f>
        <v>0</v>
      </c>
      <c r="L412" s="7">
        <f t="shared" si="258"/>
        <v>0</v>
      </c>
      <c r="M412" s="13">
        <f>VLOOKUP($B412,AAFTE!$C$4:$F$300,4,0)</f>
        <v>0</v>
      </c>
      <c r="N412" s="7">
        <f t="shared" si="259"/>
        <v>0</v>
      </c>
      <c r="O412" s="7">
        <f>IFERROR(VLOOKUP($B412,'SpEd BEA Rates by Month'!$B$4:$O$380,$O$1,0),"")</f>
        <v>0</v>
      </c>
      <c r="P412" s="7">
        <f t="shared" si="260"/>
        <v>0</v>
      </c>
      <c r="Q412" s="13">
        <f>VLOOKUP($B412,AAFTE!$C$4:$G$300,5,0)</f>
        <v>0</v>
      </c>
      <c r="R412" s="7">
        <f t="shared" si="261"/>
        <v>0</v>
      </c>
    </row>
    <row r="413" spans="1:18" ht="15" thickBot="1" x14ac:dyDescent="0.4">
      <c r="A413" s="1" t="s">
        <v>297</v>
      </c>
      <c r="B413" s="1" t="s">
        <v>303</v>
      </c>
      <c r="C413" s="7">
        <f>IFERROR(VLOOKUP($B413,'SpEd BEA Rates by Month'!$B$4:$C$380,2,0)," ")</f>
        <v>10353.75</v>
      </c>
      <c r="D413" s="7">
        <f t="shared" si="255"/>
        <v>11906.812499999998</v>
      </c>
      <c r="E413" s="13">
        <f>VLOOKUP($B413,AAFTE!$C$4:$D$300,2,0)</f>
        <v>27.375</v>
      </c>
      <c r="F413" s="7">
        <f t="shared" si="262"/>
        <v>325948.99218749994</v>
      </c>
      <c r="G413" s="7">
        <f>IFERROR(VLOOKUP($B413,'SpEd BEA Rates by Month'!$B$4:$O$380,$G$1,0),"")</f>
        <v>0</v>
      </c>
      <c r="H413" s="7">
        <f t="shared" si="256"/>
        <v>0</v>
      </c>
      <c r="I413" s="13">
        <f>VLOOKUP($B413,AAFTE!$C$4:$F$300,3,0)</f>
        <v>0</v>
      </c>
      <c r="J413" s="7">
        <f t="shared" si="257"/>
        <v>0</v>
      </c>
      <c r="K413" s="7">
        <f>IFERROR(VLOOKUP($B413,'SpEd BEA Rates by Month'!$B$4:$O$380,$K$1,0),"")</f>
        <v>0</v>
      </c>
      <c r="L413" s="7">
        <f t="shared" si="258"/>
        <v>0</v>
      </c>
      <c r="M413" s="13">
        <f>VLOOKUP($B413,AAFTE!$C$4:$F$300,4,0)</f>
        <v>0</v>
      </c>
      <c r="N413" s="7">
        <f t="shared" si="259"/>
        <v>0</v>
      </c>
      <c r="O413" s="7">
        <f>IFERROR(VLOOKUP($B413,'SpEd BEA Rates by Month'!$B$4:$O$380,$O$1,0),"")</f>
        <v>0</v>
      </c>
      <c r="P413" s="7">
        <f t="shared" si="260"/>
        <v>0</v>
      </c>
      <c r="Q413" s="13">
        <f>VLOOKUP($B413,AAFTE!$C$4:$G$300,5,0)</f>
        <v>0</v>
      </c>
      <c r="R413" s="7">
        <f t="shared" si="261"/>
        <v>0</v>
      </c>
    </row>
    <row r="414" spans="1:18" ht="15" thickBot="1" x14ac:dyDescent="0.4">
      <c r="A414" s="1" t="s">
        <v>297</v>
      </c>
      <c r="B414" s="1" t="s">
        <v>304</v>
      </c>
      <c r="C414" s="7">
        <f>IFERROR(VLOOKUP($B414,'SpEd BEA Rates by Month'!$B$4:$C$380,2,0)," ")</f>
        <v>10572.61</v>
      </c>
      <c r="D414" s="7">
        <f t="shared" si="255"/>
        <v>12158.5015</v>
      </c>
      <c r="E414" s="13">
        <f>VLOOKUP($B414,AAFTE!$C$4:$D$300,2,0)</f>
        <v>47.875</v>
      </c>
      <c r="F414" s="7">
        <f t="shared" si="262"/>
        <v>582088.25931250001</v>
      </c>
      <c r="G414" s="7">
        <f>IFERROR(VLOOKUP($B414,'SpEd BEA Rates by Month'!$B$4:$O$380,$G$1,0),"")</f>
        <v>0</v>
      </c>
      <c r="H414" s="7">
        <f t="shared" si="256"/>
        <v>0</v>
      </c>
      <c r="I414" s="13">
        <f>VLOOKUP($B414,AAFTE!$C$4:$F$300,3,0)</f>
        <v>0</v>
      </c>
      <c r="J414" s="7">
        <f t="shared" si="257"/>
        <v>0</v>
      </c>
      <c r="K414" s="7">
        <f>IFERROR(VLOOKUP($B414,'SpEd BEA Rates by Month'!$B$4:$O$380,$K$1,0),"")</f>
        <v>0</v>
      </c>
      <c r="L414" s="7">
        <f t="shared" si="258"/>
        <v>0</v>
      </c>
      <c r="M414" s="13">
        <f>VLOOKUP($B414,AAFTE!$C$4:$F$300,4,0)</f>
        <v>0</v>
      </c>
      <c r="N414" s="7">
        <f t="shared" si="259"/>
        <v>0</v>
      </c>
      <c r="O414" s="7">
        <f>IFERROR(VLOOKUP($B414,'SpEd BEA Rates by Month'!$B$4:$O$380,$O$1,0),"")</f>
        <v>0</v>
      </c>
      <c r="P414" s="7">
        <f t="shared" si="260"/>
        <v>0</v>
      </c>
      <c r="Q414" s="13">
        <f>VLOOKUP($B414,AAFTE!$C$4:$G$300,5,0)</f>
        <v>0</v>
      </c>
      <c r="R414" s="7">
        <f t="shared" si="261"/>
        <v>0</v>
      </c>
    </row>
    <row r="415" spans="1:18" ht="15" thickBot="1" x14ac:dyDescent="0.4">
      <c r="A415" s="1" t="s">
        <v>297</v>
      </c>
      <c r="B415" s="1" t="s">
        <v>422</v>
      </c>
      <c r="C415" s="7">
        <f>IFERROR(VLOOKUP($B415,'SpEd BEA Rates by Month'!$B$4:$C$380,2,0)," ")</f>
        <v>10425.870000000001</v>
      </c>
      <c r="D415" s="7">
        <f t="shared" ref="D415" si="263">C415*1.15</f>
        <v>11989.7505</v>
      </c>
      <c r="E415" s="13">
        <f>VLOOKUP($B415,AAFTE!$C$4:$D$300,2,0)</f>
        <v>13.125</v>
      </c>
      <c r="F415" s="7">
        <f t="shared" ref="F415" si="264">D415*E415</f>
        <v>157365.4753125</v>
      </c>
      <c r="G415" s="7">
        <f>IFERROR(VLOOKUP($B415,'SpEd BEA Rates by Month'!$B$4:$O$380,$G$1,0),"")</f>
        <v>0</v>
      </c>
      <c r="H415" s="7">
        <f t="shared" ref="H415" si="265">G415*1.15</f>
        <v>0</v>
      </c>
      <c r="I415" s="13">
        <f>VLOOKUP($B415,AAFTE!$C$4:$F$300,3,0)</f>
        <v>0</v>
      </c>
      <c r="J415" s="7">
        <f t="shared" ref="J415" si="266">H415*I415</f>
        <v>0</v>
      </c>
      <c r="K415" s="7">
        <f>IFERROR(VLOOKUP($B415,'SpEd BEA Rates by Month'!$B$4:$O$380,$K$1,0),"")</f>
        <v>0</v>
      </c>
      <c r="L415" s="7">
        <f t="shared" ref="L415" si="267">K415*1.15</f>
        <v>0</v>
      </c>
      <c r="M415" s="13">
        <f>VLOOKUP($B415,AAFTE!$C$4:$F$300,4,0)</f>
        <v>0</v>
      </c>
      <c r="N415" s="7">
        <f t="shared" ref="N415" si="268">L415*M415</f>
        <v>0</v>
      </c>
      <c r="O415" s="7">
        <f>IFERROR(VLOOKUP($B415,'SpEd BEA Rates by Month'!$B$4:$O$380,$O$1,0),"")</f>
        <v>0</v>
      </c>
      <c r="P415" s="7">
        <f t="shared" ref="P415" si="269">O415*1.15</f>
        <v>0</v>
      </c>
      <c r="Q415" s="13">
        <f>VLOOKUP($B415,AAFTE!$C$4:$G$300,5,0)</f>
        <v>0</v>
      </c>
      <c r="R415" s="7">
        <f t="shared" ref="R415" si="270">P415*Q415</f>
        <v>0</v>
      </c>
    </row>
    <row r="416" spans="1:18" ht="15" thickBot="1" x14ac:dyDescent="0.4">
      <c r="A416" s="5" t="s">
        <v>371</v>
      </c>
      <c r="B416" s="5" t="s">
        <v>844</v>
      </c>
      <c r="C416" s="28" t="str">
        <f>IFERROR(VLOOKUP($B416,'SpEd BEA Rates by Month'!$B$4:$C$380,2,0)," ")</f>
        <v xml:space="preserve"> </v>
      </c>
      <c r="D416" s="11">
        <f>F416/E416</f>
        <v>12141.639070555031</v>
      </c>
      <c r="E416" s="25">
        <f>SUM(E408:E415)</f>
        <v>531.5</v>
      </c>
      <c r="F416" s="17">
        <f>SUM(F408:F415)</f>
        <v>6453281.1659999993</v>
      </c>
      <c r="G416" s="18" t="str">
        <f>IFERROR(VLOOKUP($B416,'SpEd BEA Rates by Month'!$B$4:$O$380,$G$1,0),"")</f>
        <v/>
      </c>
      <c r="H416" s="10" t="e">
        <f>J416/I416</f>
        <v>#DIV/0!</v>
      </c>
      <c r="I416" s="15">
        <f>SUM(I408:I415)</f>
        <v>0</v>
      </c>
      <c r="J416" s="18">
        <f>SUM(J408:J415)</f>
        <v>0</v>
      </c>
      <c r="K416" s="8" t="str">
        <f>IFERROR(VLOOKUP($B416,'SpEd BEA Rates by Month'!$B$4:$O$380,$K$1,0),"")</f>
        <v/>
      </c>
      <c r="L416" s="9" t="e">
        <f>N416/M416</f>
        <v>#DIV/0!</v>
      </c>
      <c r="M416" s="19">
        <f>SUM(M408:M415)</f>
        <v>0</v>
      </c>
      <c r="N416" s="9">
        <f>SUM(N408:N415)</f>
        <v>0</v>
      </c>
      <c r="O416" s="21" t="str">
        <f>IFERROR(VLOOKUP($B416,'SpEd BEA Rates by Month'!$B$4:$O$380,$O$1,0),"")</f>
        <v/>
      </c>
      <c r="P416" s="21" t="e">
        <f>R416/Q416</f>
        <v>#DIV/0!</v>
      </c>
      <c r="Q416" s="23">
        <f>SUM(Q408:Q415)</f>
        <v>0</v>
      </c>
      <c r="R416" s="21">
        <f>SUM(R408:R415)</f>
        <v>0</v>
      </c>
    </row>
    <row r="417" spans="1:18" ht="15" thickBot="1" x14ac:dyDescent="0.4">
      <c r="A417" s="5"/>
      <c r="B417" s="5" t="s">
        <v>872</v>
      </c>
      <c r="C417" s="28" t="str">
        <f>IFERROR(VLOOKUP($B417,'SpEd BEA Rates by Month'!$B$4:$C$380,2,0)," ")</f>
        <v xml:space="preserve"> </v>
      </c>
      <c r="D417" s="11">
        <f>D416/12</f>
        <v>1011.8032558795859</v>
      </c>
      <c r="E417" s="14"/>
      <c r="F417" s="24"/>
      <c r="G417" s="18" t="str">
        <f>IFERROR(VLOOKUP($B417,'SpEd BEA Rates by Month'!$B$4:$O$380,$G$1,0),"")</f>
        <v/>
      </c>
      <c r="H417" s="10" t="e">
        <f>H416/12</f>
        <v>#DIV/0!</v>
      </c>
      <c r="I417" s="15"/>
      <c r="J417" s="18"/>
      <c r="K417" s="8" t="str">
        <f>IFERROR(VLOOKUP($B417,'SpEd BEA Rates by Month'!$B$4:$O$380,$K$1,0),"")</f>
        <v/>
      </c>
      <c r="L417" s="9" t="e">
        <f>L416/12</f>
        <v>#DIV/0!</v>
      </c>
      <c r="M417" s="19"/>
      <c r="N417" s="9"/>
      <c r="O417" s="21" t="str">
        <f>IFERROR(VLOOKUP($B417,'SpEd BEA Rates by Month'!$B$4:$O$380,$O$1,0),"")</f>
        <v/>
      </c>
      <c r="P417" s="21" t="e">
        <f>P416/12</f>
        <v>#DIV/0!</v>
      </c>
      <c r="Q417" s="23"/>
      <c r="R417" s="21"/>
    </row>
    <row r="418" spans="1:18" ht="15" thickBot="1" x14ac:dyDescent="0.4">
      <c r="A418" s="5"/>
      <c r="B418" s="5" t="s">
        <v>853</v>
      </c>
      <c r="C418" s="28" t="str">
        <f>IFERROR(VLOOKUP($B418,'SpEd BEA Rates by Month'!$B$4:$C$380,2,0)," ")</f>
        <v xml:space="preserve"> </v>
      </c>
      <c r="D418" s="11">
        <f>0.05*D417</f>
        <v>50.590162793979296</v>
      </c>
      <c r="E418" s="14"/>
      <c r="F418" s="24"/>
      <c r="G418" s="18" t="str">
        <f>IFERROR(VLOOKUP($B418,'SpEd BEA Rates by Month'!$B$4:$O$380,$G$1,0),"")</f>
        <v/>
      </c>
      <c r="H418" s="10" t="e">
        <f>0.05*H417</f>
        <v>#DIV/0!</v>
      </c>
      <c r="I418" s="15"/>
      <c r="J418" s="18"/>
      <c r="K418" s="8" t="str">
        <f>IFERROR(VLOOKUP($B418,'SpEd BEA Rates by Month'!$B$4:$O$380,$K$1,0),"")</f>
        <v/>
      </c>
      <c r="L418" s="9" t="e">
        <f>0.05*L417</f>
        <v>#DIV/0!</v>
      </c>
      <c r="M418" s="19"/>
      <c r="N418" s="9"/>
      <c r="O418" s="21" t="str">
        <f>IFERROR(VLOOKUP($B418,'SpEd BEA Rates by Month'!$B$4:$O$380,$O$1,0),"")</f>
        <v/>
      </c>
      <c r="P418" s="21" t="e">
        <f>0.05*P417</f>
        <v>#DIV/0!</v>
      </c>
      <c r="Q418" s="23"/>
      <c r="R418" s="21"/>
    </row>
    <row r="419" spans="1:18" ht="15" thickBot="1" x14ac:dyDescent="0.4">
      <c r="A419" s="5"/>
      <c r="B419" s="5" t="s">
        <v>377</v>
      </c>
      <c r="C419" s="28" t="str">
        <f>IFERROR(VLOOKUP($B419,'SpEd BEA Rates by Month'!$B$4:$C$380,2,0)," ")</f>
        <v xml:space="preserve"> </v>
      </c>
      <c r="D419" s="11">
        <f>D417-D418</f>
        <v>961.2130930856066</v>
      </c>
      <c r="E419" s="14"/>
      <c r="F419" s="11"/>
      <c r="G419" s="18" t="str">
        <f>IFERROR(VLOOKUP($B419,'SpEd BEA Rates by Month'!$B$4:$O$380,$G$1,0),"")</f>
        <v/>
      </c>
      <c r="H419" s="10" t="e">
        <f>H417-H418</f>
        <v>#DIV/0!</v>
      </c>
      <c r="I419" s="15"/>
      <c r="J419" s="18"/>
      <c r="K419" s="8" t="str">
        <f>IFERROR(VLOOKUP($B419,'SpEd BEA Rates by Month'!$B$4:$O$380,$K$1,0),"")</f>
        <v/>
      </c>
      <c r="L419" s="9" t="e">
        <f>L417-L418</f>
        <v>#DIV/0!</v>
      </c>
      <c r="M419" s="19"/>
      <c r="N419" s="9"/>
      <c r="O419" s="21" t="str">
        <f>IFERROR(VLOOKUP($B419,'SpEd BEA Rates by Month'!$B$4:$O$380,$O$1,0),"")</f>
        <v/>
      </c>
      <c r="P419" s="21" t="e">
        <f>P417-P418</f>
        <v>#DIV/0!</v>
      </c>
      <c r="Q419" s="23"/>
      <c r="R419" s="21"/>
    </row>
    <row r="420" spans="1:18" ht="15" thickBot="1" x14ac:dyDescent="0.4">
      <c r="A420" s="1" t="s">
        <v>305</v>
      </c>
      <c r="B420" s="1" t="s">
        <v>306</v>
      </c>
      <c r="C420" s="7">
        <f>IFERROR(VLOOKUP($B420,'SpEd BEA Rates by Month'!$B$4:$C$380,2,0)," ")</f>
        <v>10291.6</v>
      </c>
      <c r="D420" s="7">
        <f t="shared" si="255"/>
        <v>11835.34</v>
      </c>
      <c r="E420" s="13">
        <f>VLOOKUP($B420,AAFTE!$C$4:$D$300,2,0)</f>
        <v>5.375</v>
      </c>
      <c r="F420" s="7">
        <f>D420*E420</f>
        <v>63614.952499999999</v>
      </c>
      <c r="G420" s="7">
        <f>IFERROR(VLOOKUP($B420,'SpEd BEA Rates by Month'!$B$4:$O$380,$G$1,0),"")</f>
        <v>0</v>
      </c>
      <c r="H420" s="7">
        <f t="shared" ref="H420:H432" si="271">G420*1.15</f>
        <v>0</v>
      </c>
      <c r="I420" s="13">
        <f>VLOOKUP($B420,AAFTE!$C$4:$F$300,3,0)</f>
        <v>0</v>
      </c>
      <c r="J420" s="7">
        <f t="shared" ref="J420:J432" si="272">H420*I420</f>
        <v>0</v>
      </c>
      <c r="K420" s="7">
        <f>IFERROR(VLOOKUP($B420,'SpEd BEA Rates by Month'!$B$4:$O$380,$K$1,0),"")</f>
        <v>0</v>
      </c>
      <c r="L420" s="7">
        <f t="shared" ref="L420:L432" si="273">K420*1.15</f>
        <v>0</v>
      </c>
      <c r="M420" s="13">
        <f>VLOOKUP($B420,AAFTE!$C$4:$F$300,4,0)</f>
        <v>0</v>
      </c>
      <c r="N420" s="7">
        <f t="shared" ref="N420:N432" si="274">L420*M420</f>
        <v>0</v>
      </c>
      <c r="O420" s="7">
        <f>IFERROR(VLOOKUP($B420,'SpEd BEA Rates by Month'!$B$4:$O$380,$O$1,0),"")</f>
        <v>0</v>
      </c>
      <c r="P420" s="7">
        <f t="shared" ref="P420:P432" si="275">O420*1.15</f>
        <v>0</v>
      </c>
      <c r="Q420" s="13">
        <f>VLOOKUP($B420,AAFTE!$C$4:$G$300,5,0)</f>
        <v>0</v>
      </c>
      <c r="R420" s="7">
        <f t="shared" ref="R420:R432" si="276">P420*Q420</f>
        <v>0</v>
      </c>
    </row>
    <row r="421" spans="1:18" ht="15" thickBot="1" x14ac:dyDescent="0.4">
      <c r="A421" s="1" t="s">
        <v>305</v>
      </c>
      <c r="B421" s="1" t="s">
        <v>307</v>
      </c>
      <c r="C421" s="7">
        <f>IFERROR(VLOOKUP($B421,'SpEd BEA Rates by Month'!$B$4:$C$380,2,0)," ")</f>
        <v>10416.799999999999</v>
      </c>
      <c r="D421" s="7">
        <f t="shared" si="255"/>
        <v>11979.319999999998</v>
      </c>
      <c r="E421" s="13">
        <f>VLOOKUP($B421,AAFTE!$C$4:$D$300,2,0)</f>
        <v>2</v>
      </c>
      <c r="F421" s="7">
        <f t="shared" ref="F421:F432" si="277">D421*E421</f>
        <v>23958.639999999996</v>
      </c>
      <c r="G421" s="7">
        <f>IFERROR(VLOOKUP($B421,'SpEd BEA Rates by Month'!$B$4:$O$380,$G$1,0),"")</f>
        <v>0</v>
      </c>
      <c r="H421" s="7">
        <f t="shared" si="271"/>
        <v>0</v>
      </c>
      <c r="I421" s="13">
        <f>VLOOKUP($B421,AAFTE!$C$4:$F$300,3,0)</f>
        <v>0</v>
      </c>
      <c r="J421" s="7">
        <f t="shared" si="272"/>
        <v>0</v>
      </c>
      <c r="K421" s="7">
        <f>IFERROR(VLOOKUP($B421,'SpEd BEA Rates by Month'!$B$4:$O$380,$K$1,0),"")</f>
        <v>0</v>
      </c>
      <c r="L421" s="7">
        <f t="shared" si="273"/>
        <v>0</v>
      </c>
      <c r="M421" s="13">
        <f>VLOOKUP($B421,AAFTE!$C$4:$F$300,4,0)</f>
        <v>0</v>
      </c>
      <c r="N421" s="7">
        <f t="shared" si="274"/>
        <v>0</v>
      </c>
      <c r="O421" s="7">
        <f>IFERROR(VLOOKUP($B421,'SpEd BEA Rates by Month'!$B$4:$O$380,$O$1,0),"")</f>
        <v>0</v>
      </c>
      <c r="P421" s="7">
        <f t="shared" si="275"/>
        <v>0</v>
      </c>
      <c r="Q421" s="13">
        <f>VLOOKUP($B421,AAFTE!$C$4:$G$300,5,0)</f>
        <v>0</v>
      </c>
      <c r="R421" s="7">
        <f t="shared" si="276"/>
        <v>0</v>
      </c>
    </row>
    <row r="422" spans="1:18" ht="15" thickBot="1" x14ac:dyDescent="0.4">
      <c r="A422" s="1" t="s">
        <v>305</v>
      </c>
      <c r="B422" s="1" t="s">
        <v>308</v>
      </c>
      <c r="C422" s="7">
        <f>IFERROR(VLOOKUP($B422,'SpEd BEA Rates by Month'!$B$4:$C$380,2,0)," ")</f>
        <v>10129.299999999999</v>
      </c>
      <c r="D422" s="7">
        <f t="shared" si="255"/>
        <v>11648.694999999998</v>
      </c>
      <c r="E422" s="13">
        <f>VLOOKUP($B422,AAFTE!$C$4:$D$300,2,0)</f>
        <v>1.25</v>
      </c>
      <c r="F422" s="7">
        <f t="shared" si="277"/>
        <v>14560.868749999998</v>
      </c>
      <c r="G422" s="7">
        <f>IFERROR(VLOOKUP($B422,'SpEd BEA Rates by Month'!$B$4:$O$380,$G$1,0),"")</f>
        <v>0</v>
      </c>
      <c r="H422" s="7">
        <f t="shared" si="271"/>
        <v>0</v>
      </c>
      <c r="I422" s="13">
        <f>VLOOKUP($B422,AAFTE!$C$4:$F$300,3,0)</f>
        <v>0</v>
      </c>
      <c r="J422" s="7">
        <f t="shared" si="272"/>
        <v>0</v>
      </c>
      <c r="K422" s="7">
        <f>IFERROR(VLOOKUP($B422,'SpEd BEA Rates by Month'!$B$4:$O$380,$K$1,0),"")</f>
        <v>0</v>
      </c>
      <c r="L422" s="7">
        <f t="shared" si="273"/>
        <v>0</v>
      </c>
      <c r="M422" s="13">
        <f>VLOOKUP($B422,AAFTE!$C$4:$F$300,4,0)</f>
        <v>0</v>
      </c>
      <c r="N422" s="7">
        <f t="shared" si="274"/>
        <v>0</v>
      </c>
      <c r="O422" s="7">
        <f>IFERROR(VLOOKUP($B422,'SpEd BEA Rates by Month'!$B$4:$O$380,$O$1,0),"")</f>
        <v>0</v>
      </c>
      <c r="P422" s="7">
        <f t="shared" si="275"/>
        <v>0</v>
      </c>
      <c r="Q422" s="13">
        <f>VLOOKUP($B422,AAFTE!$C$4:$G$300,5,0)</f>
        <v>0</v>
      </c>
      <c r="R422" s="7">
        <f t="shared" si="276"/>
        <v>0</v>
      </c>
    </row>
    <row r="423" spans="1:18" ht="15" thickBot="1" x14ac:dyDescent="0.4">
      <c r="A423" s="1" t="s">
        <v>305</v>
      </c>
      <c r="B423" s="1" t="s">
        <v>309</v>
      </c>
      <c r="C423" s="7">
        <f>IFERROR(VLOOKUP($B423,'SpEd BEA Rates by Month'!$B$4:$C$380,2,0)," ")</f>
        <v>9906.9</v>
      </c>
      <c r="D423" s="7">
        <f t="shared" si="255"/>
        <v>11392.934999999999</v>
      </c>
      <c r="E423" s="13">
        <f>VLOOKUP($B423,AAFTE!$C$4:$D$300,2,0)</f>
        <v>1</v>
      </c>
      <c r="F423" s="7">
        <f t="shared" si="277"/>
        <v>11392.934999999999</v>
      </c>
      <c r="G423" s="7">
        <f>IFERROR(VLOOKUP($B423,'SpEd BEA Rates by Month'!$B$4:$O$380,$G$1,0),"")</f>
        <v>0</v>
      </c>
      <c r="H423" s="7">
        <f t="shared" si="271"/>
        <v>0</v>
      </c>
      <c r="I423" s="13">
        <f>VLOOKUP($B423,AAFTE!$C$4:$F$300,3,0)</f>
        <v>0</v>
      </c>
      <c r="J423" s="7">
        <f t="shared" si="272"/>
        <v>0</v>
      </c>
      <c r="K423" s="7">
        <f>IFERROR(VLOOKUP($B423,'SpEd BEA Rates by Month'!$B$4:$O$380,$K$1,0),"")</f>
        <v>0</v>
      </c>
      <c r="L423" s="7">
        <f t="shared" si="273"/>
        <v>0</v>
      </c>
      <c r="M423" s="13">
        <f>VLOOKUP($B423,AAFTE!$C$4:$F$300,4,0)</f>
        <v>0</v>
      </c>
      <c r="N423" s="7">
        <f t="shared" si="274"/>
        <v>0</v>
      </c>
      <c r="O423" s="7">
        <f>IFERROR(VLOOKUP($B423,'SpEd BEA Rates by Month'!$B$4:$O$380,$O$1,0),"")</f>
        <v>0</v>
      </c>
      <c r="P423" s="7">
        <f t="shared" si="275"/>
        <v>0</v>
      </c>
      <c r="Q423" s="13">
        <f>VLOOKUP($B423,AAFTE!$C$4:$G$300,5,0)</f>
        <v>0</v>
      </c>
      <c r="R423" s="7">
        <f t="shared" si="276"/>
        <v>0</v>
      </c>
    </row>
    <row r="424" spans="1:18" ht="15" thickBot="1" x14ac:dyDescent="0.4">
      <c r="A424" s="1" t="s">
        <v>305</v>
      </c>
      <c r="B424" s="1" t="s">
        <v>310</v>
      </c>
      <c r="C424" s="7">
        <f>IFERROR(VLOOKUP($B424,'SpEd BEA Rates by Month'!$B$4:$C$380,2,0)," ")</f>
        <v>10058.1</v>
      </c>
      <c r="D424" s="7">
        <f t="shared" si="255"/>
        <v>11566.814999999999</v>
      </c>
      <c r="E424" s="13">
        <f>VLOOKUP($B424,AAFTE!$C$4:$D$300,2,0)</f>
        <v>0</v>
      </c>
      <c r="F424" s="7">
        <f t="shared" si="277"/>
        <v>0</v>
      </c>
      <c r="G424" s="7">
        <f>IFERROR(VLOOKUP($B424,'SpEd BEA Rates by Month'!$B$4:$O$380,$G$1,0),"")</f>
        <v>0</v>
      </c>
      <c r="H424" s="7">
        <f t="shared" si="271"/>
        <v>0</v>
      </c>
      <c r="I424" s="13">
        <f>VLOOKUP($B424,AAFTE!$C$4:$F$300,3,0)</f>
        <v>0</v>
      </c>
      <c r="J424" s="7">
        <f t="shared" si="272"/>
        <v>0</v>
      </c>
      <c r="K424" s="7">
        <f>IFERROR(VLOOKUP($B424,'SpEd BEA Rates by Month'!$B$4:$O$380,$K$1,0),"")</f>
        <v>0</v>
      </c>
      <c r="L424" s="7">
        <f t="shared" si="273"/>
        <v>0</v>
      </c>
      <c r="M424" s="13">
        <f>VLOOKUP($B424,AAFTE!$C$4:$F$300,4,0)</f>
        <v>0</v>
      </c>
      <c r="N424" s="7">
        <f t="shared" si="274"/>
        <v>0</v>
      </c>
      <c r="O424" s="7">
        <f>IFERROR(VLOOKUP($B424,'SpEd BEA Rates by Month'!$B$4:$O$380,$O$1,0),"")</f>
        <v>0</v>
      </c>
      <c r="P424" s="7">
        <f t="shared" si="275"/>
        <v>0</v>
      </c>
      <c r="Q424" s="13">
        <f>VLOOKUP($B424,AAFTE!$C$4:$G$300,5,0)</f>
        <v>0</v>
      </c>
      <c r="R424" s="7">
        <f t="shared" si="276"/>
        <v>0</v>
      </c>
    </row>
    <row r="425" spans="1:18" ht="15" thickBot="1" x14ac:dyDescent="0.4">
      <c r="A425" s="1" t="s">
        <v>305</v>
      </c>
      <c r="B425" s="1" t="s">
        <v>311</v>
      </c>
      <c r="C425" s="7">
        <f>IFERROR(VLOOKUP($B425,'SpEd BEA Rates by Month'!$B$4:$C$380,2,0)," ")</f>
        <v>9088.27</v>
      </c>
      <c r="D425" s="7">
        <f t="shared" si="255"/>
        <v>10451.5105</v>
      </c>
      <c r="E425" s="13">
        <f>VLOOKUP($B425,AAFTE!$C$4:$D$300,2,0)</f>
        <v>0.375</v>
      </c>
      <c r="F425" s="7">
        <f t="shared" si="277"/>
        <v>3919.3164375000001</v>
      </c>
      <c r="G425" s="7">
        <f>IFERROR(VLOOKUP($B425,'SpEd BEA Rates by Month'!$B$4:$O$380,$G$1,0),"")</f>
        <v>0</v>
      </c>
      <c r="H425" s="7">
        <f t="shared" si="271"/>
        <v>0</v>
      </c>
      <c r="I425" s="13">
        <f>VLOOKUP($B425,AAFTE!$C$4:$F$300,3,0)</f>
        <v>0</v>
      </c>
      <c r="J425" s="7">
        <f t="shared" si="272"/>
        <v>0</v>
      </c>
      <c r="K425" s="7">
        <f>IFERROR(VLOOKUP($B425,'SpEd BEA Rates by Month'!$B$4:$O$380,$K$1,0),"")</f>
        <v>0</v>
      </c>
      <c r="L425" s="7">
        <f t="shared" si="273"/>
        <v>0</v>
      </c>
      <c r="M425" s="13">
        <f>VLOOKUP($B425,AAFTE!$C$4:$F$300,4,0)</f>
        <v>0</v>
      </c>
      <c r="N425" s="7">
        <f t="shared" si="274"/>
        <v>0</v>
      </c>
      <c r="O425" s="7">
        <f>IFERROR(VLOOKUP($B425,'SpEd BEA Rates by Month'!$B$4:$O$380,$O$1,0),"")</f>
        <v>0</v>
      </c>
      <c r="P425" s="7">
        <f t="shared" si="275"/>
        <v>0</v>
      </c>
      <c r="Q425" s="13">
        <f>VLOOKUP($B425,AAFTE!$C$4:$G$300,5,0)</f>
        <v>0</v>
      </c>
      <c r="R425" s="7">
        <f t="shared" si="276"/>
        <v>0</v>
      </c>
    </row>
    <row r="426" spans="1:18" ht="15" thickBot="1" x14ac:dyDescent="0.4">
      <c r="A426" s="1" t="s">
        <v>305</v>
      </c>
      <c r="B426" s="1" t="s">
        <v>312</v>
      </c>
      <c r="C426" s="7">
        <f>IFERROR(VLOOKUP($B426,'SpEd BEA Rates by Month'!$B$4:$C$380,2,0)," ")</f>
        <v>10081.42</v>
      </c>
      <c r="D426" s="7">
        <f t="shared" si="255"/>
        <v>11593.633</v>
      </c>
      <c r="E426" s="13">
        <f>VLOOKUP($B426,AAFTE!$C$4:$D$300,2,0)</f>
        <v>0</v>
      </c>
      <c r="F426" s="7">
        <f t="shared" si="277"/>
        <v>0</v>
      </c>
      <c r="G426" s="7">
        <f>IFERROR(VLOOKUP($B426,'SpEd BEA Rates by Month'!$B$4:$O$380,$G$1,0),"")</f>
        <v>0</v>
      </c>
      <c r="H426" s="7">
        <f t="shared" si="271"/>
        <v>0</v>
      </c>
      <c r="I426" s="13">
        <f>VLOOKUP($B426,AAFTE!$C$4:$F$300,3,0)</f>
        <v>0</v>
      </c>
      <c r="J426" s="7">
        <f t="shared" si="272"/>
        <v>0</v>
      </c>
      <c r="K426" s="7">
        <f>IFERROR(VLOOKUP($B426,'SpEd BEA Rates by Month'!$B$4:$O$380,$K$1,0),"")</f>
        <v>0</v>
      </c>
      <c r="L426" s="7">
        <f t="shared" si="273"/>
        <v>0</v>
      </c>
      <c r="M426" s="13">
        <f>VLOOKUP($B426,AAFTE!$C$4:$F$300,4,0)</f>
        <v>0</v>
      </c>
      <c r="N426" s="7">
        <f t="shared" si="274"/>
        <v>0</v>
      </c>
      <c r="O426" s="7">
        <f>IFERROR(VLOOKUP($B426,'SpEd BEA Rates by Month'!$B$4:$O$380,$O$1,0),"")</f>
        <v>0</v>
      </c>
      <c r="P426" s="7">
        <f t="shared" si="275"/>
        <v>0</v>
      </c>
      <c r="Q426" s="13">
        <f>VLOOKUP($B426,AAFTE!$C$4:$G$300,5,0)</f>
        <v>0</v>
      </c>
      <c r="R426" s="7">
        <f t="shared" si="276"/>
        <v>0</v>
      </c>
    </row>
    <row r="427" spans="1:18" ht="15" thickBot="1" x14ac:dyDescent="0.4">
      <c r="A427" s="1" t="s">
        <v>305</v>
      </c>
      <c r="B427" s="1" t="s">
        <v>313</v>
      </c>
      <c r="C427" s="7">
        <f>IFERROR(VLOOKUP($B427,'SpEd BEA Rates by Month'!$B$4:$C$380,2,0)," ")</f>
        <v>10148.92</v>
      </c>
      <c r="D427" s="7">
        <f t="shared" si="255"/>
        <v>11671.258</v>
      </c>
      <c r="E427" s="13">
        <f>VLOOKUP($B427,AAFTE!$C$4:$D$300,2,0)</f>
        <v>2.875</v>
      </c>
      <c r="F427" s="7">
        <f t="shared" si="277"/>
        <v>33554.866750000001</v>
      </c>
      <c r="G427" s="7">
        <f>IFERROR(VLOOKUP($B427,'SpEd BEA Rates by Month'!$B$4:$O$380,$G$1,0),"")</f>
        <v>0</v>
      </c>
      <c r="H427" s="7">
        <f t="shared" si="271"/>
        <v>0</v>
      </c>
      <c r="I427" s="13">
        <f>VLOOKUP($B427,AAFTE!$C$4:$F$300,3,0)</f>
        <v>0</v>
      </c>
      <c r="J427" s="7">
        <f t="shared" si="272"/>
        <v>0</v>
      </c>
      <c r="K427" s="7">
        <f>IFERROR(VLOOKUP($B427,'SpEd BEA Rates by Month'!$B$4:$O$380,$K$1,0),"")</f>
        <v>0</v>
      </c>
      <c r="L427" s="7">
        <f t="shared" si="273"/>
        <v>0</v>
      </c>
      <c r="M427" s="13">
        <f>VLOOKUP($B427,AAFTE!$C$4:$F$300,4,0)</f>
        <v>0</v>
      </c>
      <c r="N427" s="7">
        <f t="shared" si="274"/>
        <v>0</v>
      </c>
      <c r="O427" s="7">
        <f>IFERROR(VLOOKUP($B427,'SpEd BEA Rates by Month'!$B$4:$O$380,$O$1,0),"")</f>
        <v>0</v>
      </c>
      <c r="P427" s="7">
        <f t="shared" si="275"/>
        <v>0</v>
      </c>
      <c r="Q427" s="13">
        <f>VLOOKUP($B427,AAFTE!$C$4:$G$300,5,0)</f>
        <v>0</v>
      </c>
      <c r="R427" s="7">
        <f t="shared" si="276"/>
        <v>0</v>
      </c>
    </row>
    <row r="428" spans="1:18" ht="15" thickBot="1" x14ac:dyDescent="0.4">
      <c r="A428" s="1" t="s">
        <v>305</v>
      </c>
      <c r="B428" s="1" t="s">
        <v>314</v>
      </c>
      <c r="C428" s="7">
        <f>IFERROR(VLOOKUP($B428,'SpEd BEA Rates by Month'!$B$4:$C$380,2,0)," ")</f>
        <v>10087.459999999999</v>
      </c>
      <c r="D428" s="7">
        <f t="shared" si="255"/>
        <v>11600.578999999998</v>
      </c>
      <c r="E428" s="13">
        <f>VLOOKUP($B428,AAFTE!$C$4:$D$300,2,0)</f>
        <v>49.25</v>
      </c>
      <c r="F428" s="7">
        <f t="shared" si="277"/>
        <v>571328.5157499999</v>
      </c>
      <c r="G428" s="7">
        <f>IFERROR(VLOOKUP($B428,'SpEd BEA Rates by Month'!$B$4:$O$380,$G$1,0),"")</f>
        <v>0</v>
      </c>
      <c r="H428" s="7">
        <f t="shared" si="271"/>
        <v>0</v>
      </c>
      <c r="I428" s="13">
        <f>VLOOKUP($B428,AAFTE!$C$4:$F$300,3,0)</f>
        <v>0</v>
      </c>
      <c r="J428" s="7">
        <f t="shared" si="272"/>
        <v>0</v>
      </c>
      <c r="K428" s="7">
        <f>IFERROR(VLOOKUP($B428,'SpEd BEA Rates by Month'!$B$4:$O$380,$K$1,0),"")</f>
        <v>0</v>
      </c>
      <c r="L428" s="7">
        <f t="shared" si="273"/>
        <v>0</v>
      </c>
      <c r="M428" s="13">
        <f>VLOOKUP($B428,AAFTE!$C$4:$F$300,4,0)</f>
        <v>0</v>
      </c>
      <c r="N428" s="7">
        <f t="shared" si="274"/>
        <v>0</v>
      </c>
      <c r="O428" s="7">
        <f>IFERROR(VLOOKUP($B428,'SpEd BEA Rates by Month'!$B$4:$O$380,$O$1,0),"")</f>
        <v>0</v>
      </c>
      <c r="P428" s="7">
        <f t="shared" si="275"/>
        <v>0</v>
      </c>
      <c r="Q428" s="13">
        <f>VLOOKUP($B428,AAFTE!$C$4:$G$300,5,0)</f>
        <v>0</v>
      </c>
      <c r="R428" s="7">
        <f t="shared" si="276"/>
        <v>0</v>
      </c>
    </row>
    <row r="429" spans="1:18" ht="15" thickBot="1" x14ac:dyDescent="0.4">
      <c r="A429" s="6" t="s">
        <v>305</v>
      </c>
      <c r="B429" s="1" t="s">
        <v>315</v>
      </c>
      <c r="C429" s="7">
        <f>IFERROR(VLOOKUP($B429,'SpEd BEA Rates by Month'!$B$4:$C$380,2,0)," ")</f>
        <v>10331.1</v>
      </c>
      <c r="D429" s="7">
        <f t="shared" si="255"/>
        <v>11880.764999999999</v>
      </c>
      <c r="E429" s="13">
        <f>VLOOKUP($B429,AAFTE!$C$4:$D$300,2,0)</f>
        <v>0.75</v>
      </c>
      <c r="F429" s="7">
        <f t="shared" si="277"/>
        <v>8910.5737499999996</v>
      </c>
      <c r="G429" s="7">
        <f>IFERROR(VLOOKUP($B429,'SpEd BEA Rates by Month'!$B$4:$O$380,$G$1,0),"")</f>
        <v>0</v>
      </c>
      <c r="H429" s="7">
        <f t="shared" si="271"/>
        <v>0</v>
      </c>
      <c r="I429" s="13">
        <f>VLOOKUP($B429,AAFTE!$C$4:$F$300,3,0)</f>
        <v>0</v>
      </c>
      <c r="J429" s="7">
        <f t="shared" si="272"/>
        <v>0</v>
      </c>
      <c r="K429" s="7">
        <f>IFERROR(VLOOKUP($B429,'SpEd BEA Rates by Month'!$B$4:$O$380,$K$1,0),"")</f>
        <v>0</v>
      </c>
      <c r="L429" s="7">
        <f t="shared" si="273"/>
        <v>0</v>
      </c>
      <c r="M429" s="13">
        <f>VLOOKUP($B429,AAFTE!$C$4:$F$300,4,0)</f>
        <v>0</v>
      </c>
      <c r="N429" s="7">
        <f t="shared" si="274"/>
        <v>0</v>
      </c>
      <c r="O429" s="7">
        <f>IFERROR(VLOOKUP($B429,'SpEd BEA Rates by Month'!$B$4:$O$380,$O$1,0),"")</f>
        <v>0</v>
      </c>
      <c r="P429" s="7">
        <f t="shared" si="275"/>
        <v>0</v>
      </c>
      <c r="Q429" s="13">
        <f>VLOOKUP($B429,AAFTE!$C$4:$G$300,5,0)</f>
        <v>0</v>
      </c>
      <c r="R429" s="7">
        <f t="shared" si="276"/>
        <v>0</v>
      </c>
    </row>
    <row r="430" spans="1:18" ht="15" thickBot="1" x14ac:dyDescent="0.4">
      <c r="A430" s="1" t="s">
        <v>305</v>
      </c>
      <c r="B430" s="1" t="s">
        <v>316</v>
      </c>
      <c r="C430" s="7">
        <f>IFERROR(VLOOKUP($B430,'SpEd BEA Rates by Month'!$B$4:$C$380,2,0)," ")</f>
        <v>10171.82</v>
      </c>
      <c r="D430" s="7">
        <f t="shared" si="255"/>
        <v>11697.592999999999</v>
      </c>
      <c r="E430" s="13">
        <f>VLOOKUP($B430,AAFTE!$C$4:$D$300,2,0)</f>
        <v>2.125</v>
      </c>
      <c r="F430" s="7">
        <f t="shared" si="277"/>
        <v>24857.385124999997</v>
      </c>
      <c r="G430" s="7">
        <f>IFERROR(VLOOKUP($B430,'SpEd BEA Rates by Month'!$B$4:$O$380,$G$1,0),"")</f>
        <v>0</v>
      </c>
      <c r="H430" s="7">
        <f t="shared" si="271"/>
        <v>0</v>
      </c>
      <c r="I430" s="13">
        <f>VLOOKUP($B430,AAFTE!$C$4:$F$300,3,0)</f>
        <v>0</v>
      </c>
      <c r="J430" s="7">
        <f t="shared" si="272"/>
        <v>0</v>
      </c>
      <c r="K430" s="7">
        <f>IFERROR(VLOOKUP($B430,'SpEd BEA Rates by Month'!$B$4:$O$380,$K$1,0),"")</f>
        <v>0</v>
      </c>
      <c r="L430" s="7">
        <f t="shared" si="273"/>
        <v>0</v>
      </c>
      <c r="M430" s="13">
        <f>VLOOKUP($B430,AAFTE!$C$4:$F$300,4,0)</f>
        <v>0</v>
      </c>
      <c r="N430" s="7">
        <f t="shared" si="274"/>
        <v>0</v>
      </c>
      <c r="O430" s="7">
        <f>IFERROR(VLOOKUP($B430,'SpEd BEA Rates by Month'!$B$4:$O$380,$O$1,0),"")</f>
        <v>0</v>
      </c>
      <c r="P430" s="7">
        <f t="shared" si="275"/>
        <v>0</v>
      </c>
      <c r="Q430" s="13">
        <f>VLOOKUP($B430,AAFTE!$C$4:$G$300,5,0)</f>
        <v>0</v>
      </c>
      <c r="R430" s="7">
        <f t="shared" si="276"/>
        <v>0</v>
      </c>
    </row>
    <row r="431" spans="1:18" ht="15" thickBot="1" x14ac:dyDescent="0.4">
      <c r="A431" s="1" t="s">
        <v>305</v>
      </c>
      <c r="B431" s="1" t="s">
        <v>317</v>
      </c>
      <c r="C431" s="7">
        <f>IFERROR(VLOOKUP($B431,'SpEd BEA Rates by Month'!$B$4:$C$380,2,0)," ")</f>
        <v>11060.1</v>
      </c>
      <c r="D431" s="7">
        <f t="shared" si="255"/>
        <v>12719.115</v>
      </c>
      <c r="E431" s="13">
        <f>VLOOKUP($B431,AAFTE!$C$4:$D$300,2,0)</f>
        <v>0</v>
      </c>
      <c r="F431" s="7">
        <f t="shared" si="277"/>
        <v>0</v>
      </c>
      <c r="G431" s="7">
        <f>IFERROR(VLOOKUP($B431,'SpEd BEA Rates by Month'!$B$4:$O$380,$G$1,0),"")</f>
        <v>0</v>
      </c>
      <c r="H431" s="7">
        <f t="shared" si="271"/>
        <v>0</v>
      </c>
      <c r="I431" s="13">
        <f>VLOOKUP($B431,AAFTE!$C$4:$F$300,3,0)</f>
        <v>0</v>
      </c>
      <c r="J431" s="7">
        <f t="shared" si="272"/>
        <v>0</v>
      </c>
      <c r="K431" s="7">
        <f>IFERROR(VLOOKUP($B431,'SpEd BEA Rates by Month'!$B$4:$O$380,$K$1,0),"")</f>
        <v>0</v>
      </c>
      <c r="L431" s="7">
        <f t="shared" si="273"/>
        <v>0</v>
      </c>
      <c r="M431" s="13">
        <f>VLOOKUP($B431,AAFTE!$C$4:$F$300,4,0)</f>
        <v>0</v>
      </c>
      <c r="N431" s="7">
        <f t="shared" si="274"/>
        <v>0</v>
      </c>
      <c r="O431" s="7">
        <f>IFERROR(VLOOKUP($B431,'SpEd BEA Rates by Month'!$B$4:$O$380,$O$1,0),"")</f>
        <v>0</v>
      </c>
      <c r="P431" s="7">
        <f t="shared" si="275"/>
        <v>0</v>
      </c>
      <c r="Q431" s="13">
        <f>VLOOKUP($B431,AAFTE!$C$4:$G$300,5,0)</f>
        <v>0</v>
      </c>
      <c r="R431" s="7">
        <f t="shared" si="276"/>
        <v>0</v>
      </c>
    </row>
    <row r="432" spans="1:18" ht="15" thickBot="1" x14ac:dyDescent="0.4">
      <c r="A432" s="1" t="s">
        <v>305</v>
      </c>
      <c r="B432" s="1" t="s">
        <v>318</v>
      </c>
      <c r="C432" s="7">
        <f>IFERROR(VLOOKUP($B432,'SpEd BEA Rates by Month'!$B$4:$C$380,2,0)," ")</f>
        <v>10072.73</v>
      </c>
      <c r="D432" s="7">
        <f t="shared" si="255"/>
        <v>11583.639499999999</v>
      </c>
      <c r="E432" s="13">
        <f>VLOOKUP($B432,AAFTE!$C$4:$D$300,2,0)</f>
        <v>2.75</v>
      </c>
      <c r="F432" s="7">
        <f t="shared" si="277"/>
        <v>31855.008624999999</v>
      </c>
      <c r="G432" s="7">
        <f>IFERROR(VLOOKUP($B432,'SpEd BEA Rates by Month'!$B$4:$O$380,$G$1,0),"")</f>
        <v>0</v>
      </c>
      <c r="H432" s="7">
        <f t="shared" si="271"/>
        <v>0</v>
      </c>
      <c r="I432" s="13">
        <f>VLOOKUP($B432,AAFTE!$C$4:$F$300,3,0)</f>
        <v>0</v>
      </c>
      <c r="J432" s="7">
        <f t="shared" si="272"/>
        <v>0</v>
      </c>
      <c r="K432" s="7">
        <f>IFERROR(VLOOKUP($B432,'SpEd BEA Rates by Month'!$B$4:$O$380,$K$1,0),"")</f>
        <v>0</v>
      </c>
      <c r="L432" s="7">
        <f t="shared" si="273"/>
        <v>0</v>
      </c>
      <c r="M432" s="13">
        <f>VLOOKUP($B432,AAFTE!$C$4:$F$300,4,0)</f>
        <v>0</v>
      </c>
      <c r="N432" s="7">
        <f t="shared" si="274"/>
        <v>0</v>
      </c>
      <c r="O432" s="7">
        <f>IFERROR(VLOOKUP($B432,'SpEd BEA Rates by Month'!$B$4:$O$380,$O$1,0),"")</f>
        <v>0</v>
      </c>
      <c r="P432" s="7">
        <f t="shared" si="275"/>
        <v>0</v>
      </c>
      <c r="Q432" s="13">
        <f>VLOOKUP($B432,AAFTE!$C$4:$G$300,5,0)</f>
        <v>0</v>
      </c>
      <c r="R432" s="7">
        <f t="shared" si="276"/>
        <v>0</v>
      </c>
    </row>
    <row r="433" spans="1:18" ht="15" thickBot="1" x14ac:dyDescent="0.4">
      <c r="A433" s="5" t="s">
        <v>372</v>
      </c>
      <c r="B433" s="5" t="s">
        <v>844</v>
      </c>
      <c r="C433" s="28" t="str">
        <f>IFERROR(VLOOKUP($B433,'SpEd BEA Rates by Month'!$B$4:$C$380,2,0)," ")</f>
        <v xml:space="preserve"> </v>
      </c>
      <c r="D433" s="11">
        <f>F433/E433</f>
        <v>11630.303508302582</v>
      </c>
      <c r="E433" s="25">
        <f>SUM(E420:E432)</f>
        <v>67.75</v>
      </c>
      <c r="F433" s="17">
        <f>SUM(F420:F432)</f>
        <v>787953.06268749991</v>
      </c>
      <c r="G433" s="18" t="str">
        <f>IFERROR(VLOOKUP($B433,'SpEd BEA Rates by Month'!$B$4:$O$380,$G$1,0),"")</f>
        <v/>
      </c>
      <c r="H433" s="10" t="e">
        <f>J433/I433</f>
        <v>#DIV/0!</v>
      </c>
      <c r="I433" s="15">
        <f>SUM(I420:I432)</f>
        <v>0</v>
      </c>
      <c r="J433" s="18">
        <f>SUM(J420:J432)</f>
        <v>0</v>
      </c>
      <c r="K433" s="8" t="str">
        <f>IFERROR(VLOOKUP($B433,'SpEd BEA Rates by Month'!$B$4:$O$380,$K$1,0),"")</f>
        <v/>
      </c>
      <c r="L433" s="9" t="e">
        <f>N433/M433</f>
        <v>#DIV/0!</v>
      </c>
      <c r="M433" s="19">
        <f>SUM(M420:M432)</f>
        <v>0</v>
      </c>
      <c r="N433" s="9">
        <f>SUM(N420:N432)</f>
        <v>0</v>
      </c>
      <c r="O433" s="21" t="str">
        <f>IFERROR(VLOOKUP($B433,'SpEd BEA Rates by Month'!$B$4:$O$380,$O$1,0),"")</f>
        <v/>
      </c>
      <c r="P433" s="21" t="e">
        <f>R433/Q433</f>
        <v>#DIV/0!</v>
      </c>
      <c r="Q433" s="23">
        <f>SUM(Q420:Q432)</f>
        <v>0</v>
      </c>
      <c r="R433" s="21">
        <f>SUM(R420:R432)</f>
        <v>0</v>
      </c>
    </row>
    <row r="434" spans="1:18" ht="15" thickBot="1" x14ac:dyDescent="0.4">
      <c r="A434" s="5"/>
      <c r="B434" s="5" t="s">
        <v>872</v>
      </c>
      <c r="C434" s="28" t="str">
        <f>IFERROR(VLOOKUP($B434,'SpEd BEA Rates by Month'!$B$4:$C$380,2,0)," ")</f>
        <v xml:space="preserve"> </v>
      </c>
      <c r="D434" s="11">
        <f>D433/12</f>
        <v>969.19195902521517</v>
      </c>
      <c r="E434" s="14"/>
      <c r="F434" s="24"/>
      <c r="G434" s="18" t="str">
        <f>IFERROR(VLOOKUP($B434,'SpEd BEA Rates by Month'!$B$4:$O$380,$G$1,0),"")</f>
        <v/>
      </c>
      <c r="H434" s="10" t="e">
        <f>H433/12</f>
        <v>#DIV/0!</v>
      </c>
      <c r="I434" s="15"/>
      <c r="J434" s="18"/>
      <c r="K434" s="8" t="str">
        <f>IFERROR(VLOOKUP($B434,'SpEd BEA Rates by Month'!$B$4:$O$380,$K$1,0),"")</f>
        <v/>
      </c>
      <c r="L434" s="9" t="e">
        <f>L433/12</f>
        <v>#DIV/0!</v>
      </c>
      <c r="M434" s="19"/>
      <c r="N434" s="9"/>
      <c r="O434" s="21" t="str">
        <f>IFERROR(VLOOKUP($B434,'SpEd BEA Rates by Month'!$B$4:$O$380,$O$1,0),"")</f>
        <v/>
      </c>
      <c r="P434" s="21" t="e">
        <f>P433/12</f>
        <v>#DIV/0!</v>
      </c>
      <c r="Q434" s="23"/>
      <c r="R434" s="21"/>
    </row>
    <row r="435" spans="1:18" ht="15" thickBot="1" x14ac:dyDescent="0.4">
      <c r="A435" s="5"/>
      <c r="B435" s="5" t="s">
        <v>853</v>
      </c>
      <c r="C435" s="28" t="str">
        <f>IFERROR(VLOOKUP($B435,'SpEd BEA Rates by Month'!$B$4:$C$380,2,0)," ")</f>
        <v xml:space="preserve"> </v>
      </c>
      <c r="D435" s="11">
        <f>0.05*D434</f>
        <v>48.459597951260761</v>
      </c>
      <c r="E435" s="14"/>
      <c r="F435" s="24"/>
      <c r="G435" s="18" t="str">
        <f>IFERROR(VLOOKUP($B435,'SpEd BEA Rates by Month'!$B$4:$O$380,$G$1,0),"")</f>
        <v/>
      </c>
      <c r="H435" s="10" t="e">
        <f>0.05*H434</f>
        <v>#DIV/0!</v>
      </c>
      <c r="I435" s="15"/>
      <c r="J435" s="18"/>
      <c r="K435" s="8" t="str">
        <f>IFERROR(VLOOKUP($B435,'SpEd BEA Rates by Month'!$B$4:$O$380,$K$1,0),"")</f>
        <v/>
      </c>
      <c r="L435" s="9" t="e">
        <f>0.05*L434</f>
        <v>#DIV/0!</v>
      </c>
      <c r="M435" s="19"/>
      <c r="N435" s="9"/>
      <c r="O435" s="21" t="str">
        <f>IFERROR(VLOOKUP($B435,'SpEd BEA Rates by Month'!$B$4:$O$380,$O$1,0),"")</f>
        <v/>
      </c>
      <c r="P435" s="21" t="e">
        <f>0.05*P434</f>
        <v>#DIV/0!</v>
      </c>
      <c r="Q435" s="23"/>
      <c r="R435" s="21"/>
    </row>
    <row r="436" spans="1:18" ht="15" thickBot="1" x14ac:dyDescent="0.4">
      <c r="A436" s="5"/>
      <c r="B436" s="5" t="s">
        <v>377</v>
      </c>
      <c r="C436" s="28" t="str">
        <f>IFERROR(VLOOKUP($B436,'SpEd BEA Rates by Month'!$B$4:$C$380,2,0)," ")</f>
        <v xml:space="preserve"> </v>
      </c>
      <c r="D436" s="11">
        <f>D434-D435</f>
        <v>920.73236107395439</v>
      </c>
      <c r="E436" s="14"/>
      <c r="F436" s="11"/>
      <c r="G436" s="18" t="str">
        <f>IFERROR(VLOOKUP($B436,'SpEd BEA Rates by Month'!$B$4:$O$380,$G$1,0),"")</f>
        <v/>
      </c>
      <c r="H436" s="10" t="e">
        <f>H434-H435</f>
        <v>#DIV/0!</v>
      </c>
      <c r="I436" s="15"/>
      <c r="J436" s="18"/>
      <c r="K436" s="8" t="str">
        <f>IFERROR(VLOOKUP($B436,'SpEd BEA Rates by Month'!$B$4:$O$380,$K$1,0),"")</f>
        <v/>
      </c>
      <c r="L436" s="9" t="e">
        <f>L434-L435</f>
        <v>#DIV/0!</v>
      </c>
      <c r="M436" s="19"/>
      <c r="N436" s="9"/>
      <c r="O436" s="21" t="str">
        <f>IFERROR(VLOOKUP($B436,'SpEd BEA Rates by Month'!$B$4:$O$380,$O$1,0),"")</f>
        <v/>
      </c>
      <c r="P436" s="21" t="e">
        <f>P434-P435</f>
        <v>#DIV/0!</v>
      </c>
      <c r="Q436" s="23"/>
      <c r="R436" s="21"/>
    </row>
    <row r="437" spans="1:18" ht="15" thickBot="1" x14ac:dyDescent="0.4">
      <c r="A437" s="1" t="s">
        <v>319</v>
      </c>
      <c r="B437" s="1" t="s">
        <v>320</v>
      </c>
      <c r="C437" s="7">
        <f>IFERROR(VLOOKUP($B437,'SpEd BEA Rates by Month'!$B$4:$C$380,2,0)," ")</f>
        <v>9993.1</v>
      </c>
      <c r="D437" s="7">
        <f t="shared" si="255"/>
        <v>11492.064999999999</v>
      </c>
      <c r="E437" s="13">
        <f>VLOOKUP($B437,AAFTE!$C$4:$D$300,2,0)</f>
        <v>31.375</v>
      </c>
      <c r="F437" s="7">
        <f>D437*E437</f>
        <v>360563.53937499993</v>
      </c>
      <c r="G437" s="7">
        <f>IFERROR(VLOOKUP($B437,'SpEd BEA Rates by Month'!$B$4:$O$380,$G$1,0),"")</f>
        <v>0</v>
      </c>
      <c r="H437" s="7">
        <f t="shared" ref="H437:H451" si="278">G437*1.15</f>
        <v>0</v>
      </c>
      <c r="I437" s="13">
        <f>VLOOKUP($B437,AAFTE!$C$4:$F$300,3,0)</f>
        <v>0</v>
      </c>
      <c r="J437" s="7">
        <f t="shared" ref="J437:J451" si="279">H437*I437</f>
        <v>0</v>
      </c>
      <c r="K437" s="7">
        <f>IFERROR(VLOOKUP($B437,'SpEd BEA Rates by Month'!$B$4:$O$380,$K$1,0),"")</f>
        <v>0</v>
      </c>
      <c r="L437" s="7">
        <f>K437*1.15</f>
        <v>0</v>
      </c>
      <c r="M437" s="13">
        <f>VLOOKUP($B437,AAFTE!$C$4:$F$300,4,0)</f>
        <v>0</v>
      </c>
      <c r="N437" s="7">
        <f>L437*M437</f>
        <v>0</v>
      </c>
      <c r="O437" s="7">
        <f>IFERROR(VLOOKUP($B437,'SpEd BEA Rates by Month'!$B$4:$O$380,$O$1,0),"")</f>
        <v>0</v>
      </c>
      <c r="P437" s="7">
        <f>O437*1.15</f>
        <v>0</v>
      </c>
      <c r="Q437" s="13">
        <f>VLOOKUP($B437,AAFTE!$C$4:$G$300,5,0)</f>
        <v>0</v>
      </c>
      <c r="R437" s="7">
        <f>P437*Q437</f>
        <v>0</v>
      </c>
    </row>
    <row r="438" spans="1:18" ht="15" thickBot="1" x14ac:dyDescent="0.4">
      <c r="A438" s="1" t="s">
        <v>319</v>
      </c>
      <c r="B438" s="1" t="s">
        <v>321</v>
      </c>
      <c r="C438" s="7">
        <f>IFERROR(VLOOKUP($B438,'SpEd BEA Rates by Month'!$B$4:$C$380,2,0)," ")</f>
        <v>9891.26</v>
      </c>
      <c r="D438" s="7">
        <f t="shared" si="255"/>
        <v>11374.948999999999</v>
      </c>
      <c r="E438" s="13">
        <f>VLOOKUP($B438,AAFTE!$C$4:$D$300,2,0)</f>
        <v>12.625</v>
      </c>
      <c r="F438" s="7">
        <f t="shared" ref="F438:F451" si="280">D438*E438</f>
        <v>143608.73112499999</v>
      </c>
      <c r="G438" s="7">
        <f>IFERROR(VLOOKUP($B438,'SpEd BEA Rates by Month'!$B$4:$O$380,$G$1,0),"")</f>
        <v>0</v>
      </c>
      <c r="H438" s="7">
        <f t="shared" si="278"/>
        <v>0</v>
      </c>
      <c r="I438" s="13">
        <f>VLOOKUP($B438,AAFTE!$C$4:$F$300,3,0)</f>
        <v>0</v>
      </c>
      <c r="J438" s="7">
        <f t="shared" si="279"/>
        <v>0</v>
      </c>
      <c r="K438" s="7">
        <f>IFERROR(VLOOKUP($B438,'SpEd BEA Rates by Month'!$B$4:$O$380,$K$1,0),"")</f>
        <v>0</v>
      </c>
      <c r="L438" s="7">
        <f t="shared" ref="L438:L451" si="281">K438*1.15</f>
        <v>0</v>
      </c>
      <c r="M438" s="13">
        <f>VLOOKUP($B438,AAFTE!$C$4:$F$300,4,0)</f>
        <v>0</v>
      </c>
      <c r="N438" s="7">
        <f t="shared" ref="N438:N451" si="282">L438*M438</f>
        <v>0</v>
      </c>
      <c r="O438" s="7">
        <f>IFERROR(VLOOKUP($B438,'SpEd BEA Rates by Month'!$B$4:$O$380,$O$1,0),"")</f>
        <v>0</v>
      </c>
      <c r="P438" s="7">
        <f t="shared" ref="P438:P451" si="283">O438*1.15</f>
        <v>0</v>
      </c>
      <c r="Q438" s="13">
        <f>VLOOKUP($B438,AAFTE!$C$4:$G$300,5,0)</f>
        <v>0</v>
      </c>
      <c r="R438" s="7">
        <f t="shared" ref="R438:R451" si="284">P438*Q438</f>
        <v>0</v>
      </c>
    </row>
    <row r="439" spans="1:18" ht="15" thickBot="1" x14ac:dyDescent="0.4">
      <c r="A439" s="1" t="s">
        <v>319</v>
      </c>
      <c r="B439" s="1" t="s">
        <v>322</v>
      </c>
      <c r="C439" s="7">
        <f>IFERROR(VLOOKUP($B439,'SpEd BEA Rates by Month'!$B$4:$C$380,2,0)," ")</f>
        <v>9997.18</v>
      </c>
      <c r="D439" s="7">
        <f t="shared" si="255"/>
        <v>11496.757</v>
      </c>
      <c r="E439" s="13">
        <f>VLOOKUP($B439,AAFTE!$C$4:$D$300,2,0)</f>
        <v>12.5</v>
      </c>
      <c r="F439" s="7">
        <f t="shared" si="280"/>
        <v>143709.46249999999</v>
      </c>
      <c r="G439" s="7">
        <f>IFERROR(VLOOKUP($B439,'SpEd BEA Rates by Month'!$B$4:$O$380,$G$1,0),"")</f>
        <v>0</v>
      </c>
      <c r="H439" s="7">
        <f t="shared" si="278"/>
        <v>0</v>
      </c>
      <c r="I439" s="13">
        <f>VLOOKUP($B439,AAFTE!$C$4:$F$300,3,0)</f>
        <v>0</v>
      </c>
      <c r="J439" s="7">
        <f t="shared" si="279"/>
        <v>0</v>
      </c>
      <c r="K439" s="7">
        <f>IFERROR(VLOOKUP($B439,'SpEd BEA Rates by Month'!$B$4:$O$380,$K$1,0),"")</f>
        <v>0</v>
      </c>
      <c r="L439" s="7">
        <f t="shared" si="281"/>
        <v>0</v>
      </c>
      <c r="M439" s="13">
        <f>VLOOKUP($B439,AAFTE!$C$4:$F$300,4,0)</f>
        <v>0</v>
      </c>
      <c r="N439" s="7">
        <f t="shared" si="282"/>
        <v>0</v>
      </c>
      <c r="O439" s="7">
        <f>IFERROR(VLOOKUP($B439,'SpEd BEA Rates by Month'!$B$4:$O$380,$O$1,0),"")</f>
        <v>0</v>
      </c>
      <c r="P439" s="7">
        <f t="shared" si="283"/>
        <v>0</v>
      </c>
      <c r="Q439" s="13">
        <f>VLOOKUP($B439,AAFTE!$C$4:$G$300,5,0)</f>
        <v>0</v>
      </c>
      <c r="R439" s="7">
        <f t="shared" si="284"/>
        <v>0</v>
      </c>
    </row>
    <row r="440" spans="1:18" ht="15" thickBot="1" x14ac:dyDescent="0.4">
      <c r="A440" s="1" t="s">
        <v>319</v>
      </c>
      <c r="B440" s="1" t="s">
        <v>323</v>
      </c>
      <c r="C440" s="7">
        <f>IFERROR(VLOOKUP($B440,'SpEd BEA Rates by Month'!$B$4:$C$380,2,0)," ")</f>
        <v>10066.77</v>
      </c>
      <c r="D440" s="7">
        <f t="shared" si="255"/>
        <v>11576.7855</v>
      </c>
      <c r="E440" s="13">
        <f>VLOOKUP($B440,AAFTE!$C$4:$D$300,2,0)</f>
        <v>6.75</v>
      </c>
      <c r="F440" s="7">
        <f t="shared" si="280"/>
        <v>78143.302125000002</v>
      </c>
      <c r="G440" s="7">
        <f>IFERROR(VLOOKUP($B440,'SpEd BEA Rates by Month'!$B$4:$O$380,$G$1,0),"")</f>
        <v>0</v>
      </c>
      <c r="H440" s="7">
        <f t="shared" si="278"/>
        <v>0</v>
      </c>
      <c r="I440" s="13">
        <f>VLOOKUP($B440,AAFTE!$C$4:$F$300,3,0)</f>
        <v>0</v>
      </c>
      <c r="J440" s="7">
        <f t="shared" si="279"/>
        <v>0</v>
      </c>
      <c r="K440" s="7">
        <f>IFERROR(VLOOKUP($B440,'SpEd BEA Rates by Month'!$B$4:$O$380,$K$1,0),"")</f>
        <v>0</v>
      </c>
      <c r="L440" s="7">
        <f t="shared" si="281"/>
        <v>0</v>
      </c>
      <c r="M440" s="13">
        <f>VLOOKUP($B440,AAFTE!$C$4:$F$300,4,0)</f>
        <v>0</v>
      </c>
      <c r="N440" s="7">
        <f t="shared" si="282"/>
        <v>0</v>
      </c>
      <c r="O440" s="7">
        <f>IFERROR(VLOOKUP($B440,'SpEd BEA Rates by Month'!$B$4:$O$380,$O$1,0),"")</f>
        <v>0</v>
      </c>
      <c r="P440" s="7">
        <f t="shared" si="283"/>
        <v>0</v>
      </c>
      <c r="Q440" s="13">
        <f>VLOOKUP($B440,AAFTE!$C$4:$G$300,5,0)</f>
        <v>0</v>
      </c>
      <c r="R440" s="7">
        <f t="shared" si="284"/>
        <v>0</v>
      </c>
    </row>
    <row r="441" spans="1:18" ht="15" thickBot="1" x14ac:dyDescent="0.4">
      <c r="A441" s="1" t="s">
        <v>319</v>
      </c>
      <c r="B441" s="1" t="s">
        <v>324</v>
      </c>
      <c r="C441" s="7">
        <f>IFERROR(VLOOKUP($B441,'SpEd BEA Rates by Month'!$B$4:$C$380,2,0)," ")</f>
        <v>10052.290000000001</v>
      </c>
      <c r="D441" s="7">
        <f t="shared" si="255"/>
        <v>11560.1335</v>
      </c>
      <c r="E441" s="13">
        <f>VLOOKUP($B441,AAFTE!$C$4:$D$300,2,0)</f>
        <v>3.875</v>
      </c>
      <c r="F441" s="7">
        <f t="shared" si="280"/>
        <v>44795.5173125</v>
      </c>
      <c r="G441" s="7">
        <f>IFERROR(VLOOKUP($B441,'SpEd BEA Rates by Month'!$B$4:$O$380,$G$1,0),"")</f>
        <v>0</v>
      </c>
      <c r="H441" s="7">
        <f t="shared" si="278"/>
        <v>0</v>
      </c>
      <c r="I441" s="13">
        <f>VLOOKUP($B441,AAFTE!$C$4:$F$300,3,0)</f>
        <v>0</v>
      </c>
      <c r="J441" s="7">
        <f t="shared" si="279"/>
        <v>0</v>
      </c>
      <c r="K441" s="7">
        <f>IFERROR(VLOOKUP($B441,'SpEd BEA Rates by Month'!$B$4:$O$380,$K$1,0),"")</f>
        <v>0</v>
      </c>
      <c r="L441" s="7">
        <f t="shared" si="281"/>
        <v>0</v>
      </c>
      <c r="M441" s="13">
        <f>VLOOKUP($B441,AAFTE!$C$4:$F$300,4,0)</f>
        <v>0</v>
      </c>
      <c r="N441" s="7">
        <f t="shared" si="282"/>
        <v>0</v>
      </c>
      <c r="O441" s="7">
        <f>IFERROR(VLOOKUP($B441,'SpEd BEA Rates by Month'!$B$4:$O$380,$O$1,0),"")</f>
        <v>0</v>
      </c>
      <c r="P441" s="7">
        <f t="shared" si="283"/>
        <v>0</v>
      </c>
      <c r="Q441" s="13">
        <f>VLOOKUP($B441,AAFTE!$C$4:$G$300,5,0)</f>
        <v>0</v>
      </c>
      <c r="R441" s="7">
        <f t="shared" si="284"/>
        <v>0</v>
      </c>
    </row>
    <row r="442" spans="1:18" ht="15" thickBot="1" x14ac:dyDescent="0.4">
      <c r="A442" s="1" t="s">
        <v>319</v>
      </c>
      <c r="B442" s="1" t="s">
        <v>325</v>
      </c>
      <c r="C442" s="7">
        <f>IFERROR(VLOOKUP($B442,'SpEd BEA Rates by Month'!$B$4:$C$380,2,0)," ")</f>
        <v>0</v>
      </c>
      <c r="D442" s="7">
        <f t="shared" si="255"/>
        <v>0</v>
      </c>
      <c r="E442" s="13">
        <f>VLOOKUP($B442,AAFTE!$C$4:$D$300,2,0)</f>
        <v>3</v>
      </c>
      <c r="F442" s="7">
        <f t="shared" si="280"/>
        <v>0</v>
      </c>
      <c r="G442" s="7">
        <f>IFERROR(VLOOKUP($B442,'SpEd BEA Rates by Month'!$B$4:$O$380,$G$1,0),"")</f>
        <v>0</v>
      </c>
      <c r="H442" s="7">
        <f t="shared" si="278"/>
        <v>0</v>
      </c>
      <c r="I442" s="13">
        <f>VLOOKUP($B442,AAFTE!$C$4:$F$300,3,0)</f>
        <v>0</v>
      </c>
      <c r="J442" s="7">
        <f t="shared" si="279"/>
        <v>0</v>
      </c>
      <c r="K442" s="7">
        <f>IFERROR(VLOOKUP($B442,'SpEd BEA Rates by Month'!$B$4:$O$380,$K$1,0),"")</f>
        <v>0</v>
      </c>
      <c r="L442" s="7">
        <f t="shared" si="281"/>
        <v>0</v>
      </c>
      <c r="M442" s="13">
        <f>VLOOKUP($B442,AAFTE!$C$4:$F$300,4,0)</f>
        <v>0</v>
      </c>
      <c r="N442" s="7">
        <f t="shared" si="282"/>
        <v>0</v>
      </c>
      <c r="O442" s="7">
        <f>IFERROR(VLOOKUP($B442,'SpEd BEA Rates by Month'!$B$4:$O$380,$O$1,0),"")</f>
        <v>0</v>
      </c>
      <c r="P442" s="7">
        <f t="shared" si="283"/>
        <v>0</v>
      </c>
      <c r="Q442" s="13">
        <f>VLOOKUP($B442,AAFTE!$C$4:$G$300,5,0)</f>
        <v>0</v>
      </c>
      <c r="R442" s="7">
        <f t="shared" si="284"/>
        <v>0</v>
      </c>
    </row>
    <row r="443" spans="1:18" ht="15" thickBot="1" x14ac:dyDescent="0.4">
      <c r="A443" s="1" t="s">
        <v>319</v>
      </c>
      <c r="B443" s="1" t="s">
        <v>326</v>
      </c>
      <c r="C443" s="7">
        <f>IFERROR(VLOOKUP($B443,'SpEd BEA Rates by Month'!$B$4:$C$380,2,0)," ")</f>
        <v>9940.9500000000007</v>
      </c>
      <c r="D443" s="7">
        <f t="shared" si="255"/>
        <v>11432.092500000001</v>
      </c>
      <c r="E443" s="13">
        <f>VLOOKUP($B443,AAFTE!$C$4:$D$300,2,0)</f>
        <v>9.125</v>
      </c>
      <c r="F443" s="7">
        <f t="shared" si="280"/>
        <v>104317.84406250001</v>
      </c>
      <c r="G443" s="7">
        <f>IFERROR(VLOOKUP($B443,'SpEd BEA Rates by Month'!$B$4:$O$380,$G$1,0),"")</f>
        <v>0</v>
      </c>
      <c r="H443" s="7">
        <f t="shared" si="278"/>
        <v>0</v>
      </c>
      <c r="I443" s="13">
        <f>VLOOKUP($B443,AAFTE!$C$4:$F$300,3,0)</f>
        <v>0</v>
      </c>
      <c r="J443" s="7">
        <f t="shared" si="279"/>
        <v>0</v>
      </c>
      <c r="K443" s="7">
        <f>IFERROR(VLOOKUP($B443,'SpEd BEA Rates by Month'!$B$4:$O$380,$K$1,0),"")</f>
        <v>0</v>
      </c>
      <c r="L443" s="7">
        <f t="shared" si="281"/>
        <v>0</v>
      </c>
      <c r="M443" s="13">
        <f>VLOOKUP($B443,AAFTE!$C$4:$F$300,4,0)</f>
        <v>0</v>
      </c>
      <c r="N443" s="7">
        <f t="shared" si="282"/>
        <v>0</v>
      </c>
      <c r="O443" s="7">
        <f>IFERROR(VLOOKUP($B443,'SpEd BEA Rates by Month'!$B$4:$O$380,$O$1,0),"")</f>
        <v>0</v>
      </c>
      <c r="P443" s="7">
        <f t="shared" si="283"/>
        <v>0</v>
      </c>
      <c r="Q443" s="13">
        <f>VLOOKUP($B443,AAFTE!$C$4:$G$300,5,0)</f>
        <v>0</v>
      </c>
      <c r="R443" s="7">
        <f t="shared" si="284"/>
        <v>0</v>
      </c>
    </row>
    <row r="444" spans="1:18" ht="15" thickBot="1" x14ac:dyDescent="0.4">
      <c r="A444" s="1" t="s">
        <v>319</v>
      </c>
      <c r="B444" s="1" t="s">
        <v>327</v>
      </c>
      <c r="C444" s="7">
        <f>IFERROR(VLOOKUP($B444,'SpEd BEA Rates by Month'!$B$4:$C$380,2,0)," ")</f>
        <v>10113.58</v>
      </c>
      <c r="D444" s="7">
        <f t="shared" si="255"/>
        <v>11630.616999999998</v>
      </c>
      <c r="E444" s="13">
        <f>VLOOKUP($B444,AAFTE!$C$4:$D$300,2,0)</f>
        <v>37.125</v>
      </c>
      <c r="F444" s="7">
        <f t="shared" si="280"/>
        <v>431786.65612499992</v>
      </c>
      <c r="G444" s="7">
        <f>IFERROR(VLOOKUP($B444,'SpEd BEA Rates by Month'!$B$4:$O$380,$G$1,0),"")</f>
        <v>0</v>
      </c>
      <c r="H444" s="7">
        <f t="shared" si="278"/>
        <v>0</v>
      </c>
      <c r="I444" s="13">
        <f>VLOOKUP($B444,AAFTE!$C$4:$F$300,3,0)</f>
        <v>0</v>
      </c>
      <c r="J444" s="7">
        <f t="shared" si="279"/>
        <v>0</v>
      </c>
      <c r="K444" s="7">
        <f>IFERROR(VLOOKUP($B444,'SpEd BEA Rates by Month'!$B$4:$O$380,$K$1,0),"")</f>
        <v>0</v>
      </c>
      <c r="L444" s="7">
        <f t="shared" si="281"/>
        <v>0</v>
      </c>
      <c r="M444" s="13">
        <f>VLOOKUP($B444,AAFTE!$C$4:$F$300,4,0)</f>
        <v>0</v>
      </c>
      <c r="N444" s="7">
        <f t="shared" si="282"/>
        <v>0</v>
      </c>
      <c r="O444" s="7">
        <f>IFERROR(VLOOKUP($B444,'SpEd BEA Rates by Month'!$B$4:$O$380,$O$1,0),"")</f>
        <v>0</v>
      </c>
      <c r="P444" s="7">
        <f t="shared" si="283"/>
        <v>0</v>
      </c>
      <c r="Q444" s="13">
        <f>VLOOKUP($B444,AAFTE!$C$4:$G$300,5,0)</f>
        <v>0</v>
      </c>
      <c r="R444" s="7">
        <f t="shared" si="284"/>
        <v>0</v>
      </c>
    </row>
    <row r="445" spans="1:18" ht="15" thickBot="1" x14ac:dyDescent="0.4">
      <c r="A445" s="1" t="s">
        <v>319</v>
      </c>
      <c r="B445" s="1" t="s">
        <v>328</v>
      </c>
      <c r="C445" s="7">
        <f>IFERROR(VLOOKUP($B445,'SpEd BEA Rates by Month'!$B$4:$C$380,2,0)," ")</f>
        <v>9956.0300000000007</v>
      </c>
      <c r="D445" s="7">
        <f t="shared" si="255"/>
        <v>11449.434499999999</v>
      </c>
      <c r="E445" s="13">
        <f>VLOOKUP($B445,AAFTE!$C$4:$D$300,2,0)</f>
        <v>35.75</v>
      </c>
      <c r="F445" s="7">
        <f t="shared" si="280"/>
        <v>409317.283375</v>
      </c>
      <c r="G445" s="7">
        <f>IFERROR(VLOOKUP($B445,'SpEd BEA Rates by Month'!$B$4:$O$380,$G$1,0),"")</f>
        <v>0</v>
      </c>
      <c r="H445" s="7">
        <f t="shared" si="278"/>
        <v>0</v>
      </c>
      <c r="I445" s="13">
        <f>VLOOKUP($B445,AAFTE!$C$4:$F$300,3,0)</f>
        <v>0</v>
      </c>
      <c r="J445" s="7">
        <f t="shared" si="279"/>
        <v>0</v>
      </c>
      <c r="K445" s="7">
        <f>IFERROR(VLOOKUP($B445,'SpEd BEA Rates by Month'!$B$4:$O$380,$K$1,0),"")</f>
        <v>0</v>
      </c>
      <c r="L445" s="7">
        <f t="shared" si="281"/>
        <v>0</v>
      </c>
      <c r="M445" s="13">
        <f>VLOOKUP($B445,AAFTE!$C$4:$F$300,4,0)</f>
        <v>0</v>
      </c>
      <c r="N445" s="7">
        <f t="shared" si="282"/>
        <v>0</v>
      </c>
      <c r="O445" s="7">
        <f>IFERROR(VLOOKUP($B445,'SpEd BEA Rates by Month'!$B$4:$O$380,$O$1,0),"")</f>
        <v>0</v>
      </c>
      <c r="P445" s="7">
        <f t="shared" si="283"/>
        <v>0</v>
      </c>
      <c r="Q445" s="13">
        <f>VLOOKUP($B445,AAFTE!$C$4:$G$300,5,0)</f>
        <v>0</v>
      </c>
      <c r="R445" s="7">
        <f t="shared" si="284"/>
        <v>0</v>
      </c>
    </row>
    <row r="446" spans="1:18" ht="15" thickBot="1" x14ac:dyDescent="0.4">
      <c r="A446" s="1" t="s">
        <v>319</v>
      </c>
      <c r="B446" s="1" t="s">
        <v>329</v>
      </c>
      <c r="C446" s="7">
        <f>IFERROR(VLOOKUP($B446,'SpEd BEA Rates by Month'!$B$4:$C$380,2,0)," ")</f>
        <v>10088.08</v>
      </c>
      <c r="D446" s="7">
        <f t="shared" si="255"/>
        <v>11601.291999999999</v>
      </c>
      <c r="E446" s="13">
        <f>VLOOKUP($B446,AAFTE!$C$4:$D$300,2,0)</f>
        <v>28.625</v>
      </c>
      <c r="F446" s="7">
        <f t="shared" si="280"/>
        <v>332086.98349999997</v>
      </c>
      <c r="G446" s="7">
        <f>IFERROR(VLOOKUP($B446,'SpEd BEA Rates by Month'!$B$4:$O$380,$G$1,0),"")</f>
        <v>0</v>
      </c>
      <c r="H446" s="7">
        <f t="shared" si="278"/>
        <v>0</v>
      </c>
      <c r="I446" s="13">
        <f>VLOOKUP($B446,AAFTE!$C$4:$F$300,3,0)</f>
        <v>0</v>
      </c>
      <c r="J446" s="7">
        <f t="shared" si="279"/>
        <v>0</v>
      </c>
      <c r="K446" s="7">
        <f>IFERROR(VLOOKUP($B446,'SpEd BEA Rates by Month'!$B$4:$O$380,$K$1,0),"")</f>
        <v>0</v>
      </c>
      <c r="L446" s="7">
        <f t="shared" si="281"/>
        <v>0</v>
      </c>
      <c r="M446" s="13">
        <f>VLOOKUP($B446,AAFTE!$C$4:$F$300,4,0)</f>
        <v>0</v>
      </c>
      <c r="N446" s="7">
        <f t="shared" si="282"/>
        <v>0</v>
      </c>
      <c r="O446" s="7">
        <f>IFERROR(VLOOKUP($B446,'SpEd BEA Rates by Month'!$B$4:$O$380,$O$1,0),"")</f>
        <v>0</v>
      </c>
      <c r="P446" s="7">
        <f t="shared" si="283"/>
        <v>0</v>
      </c>
      <c r="Q446" s="13">
        <f>VLOOKUP($B446,AAFTE!$C$4:$G$300,5,0)</f>
        <v>0</v>
      </c>
      <c r="R446" s="7">
        <f t="shared" si="284"/>
        <v>0</v>
      </c>
    </row>
    <row r="447" spans="1:18" ht="15" thickBot="1" x14ac:dyDescent="0.4">
      <c r="A447" s="1" t="s">
        <v>319</v>
      </c>
      <c r="B447" s="1" t="s">
        <v>330</v>
      </c>
      <c r="C447" s="7">
        <f>IFERROR(VLOOKUP($B447,'SpEd BEA Rates by Month'!$B$4:$C$380,2,0)," ")</f>
        <v>10007.280000000001</v>
      </c>
      <c r="D447" s="7">
        <f t="shared" si="255"/>
        <v>11508.371999999999</v>
      </c>
      <c r="E447" s="13">
        <f>VLOOKUP($B447,AAFTE!$C$4:$D$300,2,0)</f>
        <v>9.5</v>
      </c>
      <c r="F447" s="7">
        <f t="shared" si="280"/>
        <v>109329.534</v>
      </c>
      <c r="G447" s="7">
        <f>IFERROR(VLOOKUP($B447,'SpEd BEA Rates by Month'!$B$4:$O$380,$G$1,0),"")</f>
        <v>0</v>
      </c>
      <c r="H447" s="7">
        <f t="shared" si="278"/>
        <v>0</v>
      </c>
      <c r="I447" s="13">
        <f>VLOOKUP($B447,AAFTE!$C$4:$F$300,3,0)</f>
        <v>0</v>
      </c>
      <c r="J447" s="7">
        <f t="shared" si="279"/>
        <v>0</v>
      </c>
      <c r="K447" s="7">
        <f>IFERROR(VLOOKUP($B447,'SpEd BEA Rates by Month'!$B$4:$O$380,$K$1,0),"")</f>
        <v>0</v>
      </c>
      <c r="L447" s="7">
        <f t="shared" si="281"/>
        <v>0</v>
      </c>
      <c r="M447" s="13">
        <f>VLOOKUP($B447,AAFTE!$C$4:$F$300,4,0)</f>
        <v>0</v>
      </c>
      <c r="N447" s="7">
        <f t="shared" si="282"/>
        <v>0</v>
      </c>
      <c r="O447" s="7">
        <f>IFERROR(VLOOKUP($B447,'SpEd BEA Rates by Month'!$B$4:$O$380,$O$1,0),"")</f>
        <v>0</v>
      </c>
      <c r="P447" s="7">
        <f t="shared" si="283"/>
        <v>0</v>
      </c>
      <c r="Q447" s="13">
        <f>VLOOKUP($B447,AAFTE!$C$4:$G$300,5,0)</f>
        <v>0</v>
      </c>
      <c r="R447" s="7">
        <f t="shared" si="284"/>
        <v>0</v>
      </c>
    </row>
    <row r="448" spans="1:18" ht="15" thickBot="1" x14ac:dyDescent="0.4">
      <c r="A448" s="1" t="s">
        <v>319</v>
      </c>
      <c r="B448" s="1" t="s">
        <v>331</v>
      </c>
      <c r="C448" s="7">
        <f>IFERROR(VLOOKUP($B448,'SpEd BEA Rates by Month'!$B$4:$C$380,2,0)," ")</f>
        <v>10003.6</v>
      </c>
      <c r="D448" s="7">
        <f t="shared" si="255"/>
        <v>11504.14</v>
      </c>
      <c r="E448" s="13">
        <f>VLOOKUP($B448,AAFTE!$C$4:$D$300,2,0)</f>
        <v>31.5</v>
      </c>
      <c r="F448" s="7">
        <f t="shared" si="280"/>
        <v>362380.41</v>
      </c>
      <c r="G448" s="7">
        <f>IFERROR(VLOOKUP($B448,'SpEd BEA Rates by Month'!$B$4:$O$380,$G$1,0),"")</f>
        <v>0</v>
      </c>
      <c r="H448" s="7">
        <f t="shared" si="278"/>
        <v>0</v>
      </c>
      <c r="I448" s="13">
        <f>VLOOKUP($B448,AAFTE!$C$4:$F$300,3,0)</f>
        <v>0</v>
      </c>
      <c r="J448" s="7">
        <f t="shared" si="279"/>
        <v>0</v>
      </c>
      <c r="K448" s="7">
        <f>IFERROR(VLOOKUP($B448,'SpEd BEA Rates by Month'!$B$4:$O$380,$K$1,0),"")</f>
        <v>0</v>
      </c>
      <c r="L448" s="7">
        <f t="shared" si="281"/>
        <v>0</v>
      </c>
      <c r="M448" s="13">
        <f>VLOOKUP($B448,AAFTE!$C$4:$F$300,4,0)</f>
        <v>0</v>
      </c>
      <c r="N448" s="7">
        <f t="shared" si="282"/>
        <v>0</v>
      </c>
      <c r="O448" s="7">
        <f>IFERROR(VLOOKUP($B448,'SpEd BEA Rates by Month'!$B$4:$O$380,$O$1,0),"")</f>
        <v>0</v>
      </c>
      <c r="P448" s="7">
        <f t="shared" si="283"/>
        <v>0</v>
      </c>
      <c r="Q448" s="13">
        <f>VLOOKUP($B448,AAFTE!$C$4:$G$300,5,0)</f>
        <v>0</v>
      </c>
      <c r="R448" s="7">
        <f t="shared" si="284"/>
        <v>0</v>
      </c>
    </row>
    <row r="449" spans="1:18" ht="15" thickBot="1" x14ac:dyDescent="0.4">
      <c r="A449" s="1" t="s">
        <v>319</v>
      </c>
      <c r="B449" s="1" t="s">
        <v>332</v>
      </c>
      <c r="C449" s="7">
        <f>IFERROR(VLOOKUP($B449,'SpEd BEA Rates by Month'!$B$4:$C$380,2,0)," ")</f>
        <v>10026.469999999999</v>
      </c>
      <c r="D449" s="7">
        <f t="shared" si="255"/>
        <v>11530.440499999999</v>
      </c>
      <c r="E449" s="13">
        <f>VLOOKUP($B449,AAFTE!$C$4:$D$300,2,0)</f>
        <v>60.25</v>
      </c>
      <c r="F449" s="7">
        <f t="shared" si="280"/>
        <v>694709.04012499994</v>
      </c>
      <c r="G449" s="7">
        <f>IFERROR(VLOOKUP($B449,'SpEd BEA Rates by Month'!$B$4:$O$380,$G$1,0),"")</f>
        <v>0</v>
      </c>
      <c r="H449" s="7">
        <f t="shared" si="278"/>
        <v>0</v>
      </c>
      <c r="I449" s="13">
        <f>VLOOKUP($B449,AAFTE!$C$4:$F$300,3,0)</f>
        <v>0</v>
      </c>
      <c r="J449" s="7">
        <f t="shared" si="279"/>
        <v>0</v>
      </c>
      <c r="K449" s="7">
        <f>IFERROR(VLOOKUP($B449,'SpEd BEA Rates by Month'!$B$4:$O$380,$K$1,0),"")</f>
        <v>0</v>
      </c>
      <c r="L449" s="7">
        <f t="shared" si="281"/>
        <v>0</v>
      </c>
      <c r="M449" s="13">
        <f>VLOOKUP($B449,AAFTE!$C$4:$F$300,4,0)</f>
        <v>0</v>
      </c>
      <c r="N449" s="7">
        <f t="shared" si="282"/>
        <v>0</v>
      </c>
      <c r="O449" s="7">
        <f>IFERROR(VLOOKUP($B449,'SpEd BEA Rates by Month'!$B$4:$O$380,$O$1,0),"")</f>
        <v>0</v>
      </c>
      <c r="P449" s="7">
        <f t="shared" si="283"/>
        <v>0</v>
      </c>
      <c r="Q449" s="13">
        <f>VLOOKUP($B449,AAFTE!$C$4:$G$300,5,0)</f>
        <v>0</v>
      </c>
      <c r="R449" s="7">
        <f t="shared" si="284"/>
        <v>0</v>
      </c>
    </row>
    <row r="450" spans="1:18" ht="15" thickBot="1" x14ac:dyDescent="0.4">
      <c r="A450" s="6" t="s">
        <v>319</v>
      </c>
      <c r="B450" s="1" t="s">
        <v>333</v>
      </c>
      <c r="C450" s="7">
        <f>IFERROR(VLOOKUP($B450,'SpEd BEA Rates by Month'!$B$4:$C$380,2,0)," ")</f>
        <v>9975.68</v>
      </c>
      <c r="D450" s="7">
        <f t="shared" si="255"/>
        <v>11472.031999999999</v>
      </c>
      <c r="E450" s="13">
        <f>VLOOKUP($B450,AAFTE!$C$4:$D$300,2,0)</f>
        <v>241.5</v>
      </c>
      <c r="F450" s="7">
        <f t="shared" si="280"/>
        <v>2770495.7279999997</v>
      </c>
      <c r="G450" s="7">
        <f>IFERROR(VLOOKUP($B450,'SpEd BEA Rates by Month'!$B$4:$O$380,$G$1,0),"")</f>
        <v>0</v>
      </c>
      <c r="H450" s="7">
        <f t="shared" si="278"/>
        <v>0</v>
      </c>
      <c r="I450" s="13">
        <f>VLOOKUP($B450,AAFTE!$C$4:$F$300,3,0)</f>
        <v>0</v>
      </c>
      <c r="J450" s="7">
        <f t="shared" si="279"/>
        <v>0</v>
      </c>
      <c r="K450" s="7">
        <f>IFERROR(VLOOKUP($B450,'SpEd BEA Rates by Month'!$B$4:$O$380,$K$1,0),"")</f>
        <v>0</v>
      </c>
      <c r="L450" s="7">
        <f t="shared" si="281"/>
        <v>0</v>
      </c>
      <c r="M450" s="13">
        <f>VLOOKUP($B450,AAFTE!$C$4:$F$300,4,0)</f>
        <v>0</v>
      </c>
      <c r="N450" s="7">
        <f t="shared" si="282"/>
        <v>0</v>
      </c>
      <c r="O450" s="7">
        <f>IFERROR(VLOOKUP($B450,'SpEd BEA Rates by Month'!$B$4:$O$380,$O$1,0),"")</f>
        <v>0</v>
      </c>
      <c r="P450" s="7">
        <f t="shared" si="283"/>
        <v>0</v>
      </c>
      <c r="Q450" s="13">
        <f>VLOOKUP($B450,AAFTE!$C$4:$G$300,5,0)</f>
        <v>0</v>
      </c>
      <c r="R450" s="7">
        <f t="shared" si="284"/>
        <v>0</v>
      </c>
    </row>
    <row r="451" spans="1:18" ht="15" thickBot="1" x14ac:dyDescent="0.4">
      <c r="A451" s="1" t="s">
        <v>319</v>
      </c>
      <c r="B451" s="1" t="s">
        <v>334</v>
      </c>
      <c r="C451" s="7">
        <f>IFERROR(VLOOKUP($B451,'SpEd BEA Rates by Month'!$B$4:$C$380,2,0)," ")</f>
        <v>10069.48</v>
      </c>
      <c r="D451" s="7">
        <f t="shared" si="255"/>
        <v>11579.901999999998</v>
      </c>
      <c r="E451" s="13">
        <f>VLOOKUP($B451,AAFTE!$C$4:$D$300,2,0)</f>
        <v>10.25</v>
      </c>
      <c r="F451" s="7">
        <f t="shared" si="280"/>
        <v>118693.99549999998</v>
      </c>
      <c r="G451" s="7">
        <f>IFERROR(VLOOKUP($B451,'SpEd BEA Rates by Month'!$B$4:$O$380,$G$1,0),"")</f>
        <v>0</v>
      </c>
      <c r="H451" s="7">
        <f t="shared" si="278"/>
        <v>0</v>
      </c>
      <c r="I451" s="13">
        <f>VLOOKUP($B451,AAFTE!$C$4:$F$300,3,0)</f>
        <v>0</v>
      </c>
      <c r="J451" s="7">
        <f t="shared" si="279"/>
        <v>0</v>
      </c>
      <c r="K451" s="7">
        <f>IFERROR(VLOOKUP($B451,'SpEd BEA Rates by Month'!$B$4:$O$380,$K$1,0),"")</f>
        <v>0</v>
      </c>
      <c r="L451" s="7">
        <f t="shared" si="281"/>
        <v>0</v>
      </c>
      <c r="M451" s="13">
        <f>VLOOKUP($B451,AAFTE!$C$4:$F$300,4,0)</f>
        <v>0</v>
      </c>
      <c r="N451" s="7">
        <f t="shared" si="282"/>
        <v>0</v>
      </c>
      <c r="O451" s="7">
        <f>IFERROR(VLOOKUP($B451,'SpEd BEA Rates by Month'!$B$4:$O$380,$O$1,0),"")</f>
        <v>0</v>
      </c>
      <c r="P451" s="7">
        <f t="shared" si="283"/>
        <v>0</v>
      </c>
      <c r="Q451" s="13">
        <f>VLOOKUP($B451,AAFTE!$C$4:$G$300,5,0)</f>
        <v>0</v>
      </c>
      <c r="R451" s="7">
        <f t="shared" si="284"/>
        <v>0</v>
      </c>
    </row>
    <row r="452" spans="1:18" ht="15" thickBot="1" x14ac:dyDescent="0.4">
      <c r="A452" s="5" t="s">
        <v>373</v>
      </c>
      <c r="B452" s="5" t="s">
        <v>844</v>
      </c>
      <c r="C452" s="28" t="str">
        <f>IFERROR(VLOOKUP($B452,'SpEd BEA Rates by Month'!$B$4:$C$380,2,0)," ")</f>
        <v xml:space="preserve"> </v>
      </c>
      <c r="D452" s="11">
        <f>F452/E452</f>
        <v>11435.949465339578</v>
      </c>
      <c r="E452" s="25">
        <f>SUM(E437:E451)</f>
        <v>533.75</v>
      </c>
      <c r="F452" s="17">
        <f>SUM(F437:F451)</f>
        <v>6103938.027125</v>
      </c>
      <c r="G452" s="18" t="str">
        <f>IFERROR(VLOOKUP($B452,'SpEd BEA Rates by Month'!$B$4:$O$380,$G$1,0),"")</f>
        <v/>
      </c>
      <c r="H452" s="10" t="e">
        <f>J452/I452</f>
        <v>#DIV/0!</v>
      </c>
      <c r="I452" s="15">
        <f>SUM(I437:I451)</f>
        <v>0</v>
      </c>
      <c r="J452" s="18">
        <f>SUM(J437:J451)</f>
        <v>0</v>
      </c>
      <c r="K452" s="8" t="str">
        <f>IFERROR(VLOOKUP($B452,'SpEd BEA Rates by Month'!$B$4:$O$380,$K$1,0),"")</f>
        <v/>
      </c>
      <c r="L452" s="9" t="e">
        <f>N452/M452</f>
        <v>#DIV/0!</v>
      </c>
      <c r="M452" s="19">
        <f>SUM(M437:M451)</f>
        <v>0</v>
      </c>
      <c r="N452" s="9">
        <f>SUM(N437:N451)</f>
        <v>0</v>
      </c>
      <c r="O452" s="21" t="str">
        <f>IFERROR(VLOOKUP($B452,'SpEd BEA Rates by Month'!$B$4:$O$380,$O$1,0),"")</f>
        <v/>
      </c>
      <c r="P452" s="21" t="e">
        <f>R452/Q452</f>
        <v>#DIV/0!</v>
      </c>
      <c r="Q452" s="23">
        <f>SUM(Q437:Q451)</f>
        <v>0</v>
      </c>
      <c r="R452" s="21">
        <f>SUM(R437:R451)</f>
        <v>0</v>
      </c>
    </row>
    <row r="453" spans="1:18" ht="15" thickBot="1" x14ac:dyDescent="0.4">
      <c r="A453" s="5"/>
      <c r="B453" s="5" t="s">
        <v>872</v>
      </c>
      <c r="C453" s="28" t="str">
        <f>IFERROR(VLOOKUP($B453,'SpEd BEA Rates by Month'!$B$4:$C$380,2,0)," ")</f>
        <v xml:space="preserve"> </v>
      </c>
      <c r="D453" s="11">
        <f>D452/12</f>
        <v>952.99578877829811</v>
      </c>
      <c r="E453" s="14"/>
      <c r="F453" s="24"/>
      <c r="G453" s="18" t="str">
        <f>IFERROR(VLOOKUP($B453,'SpEd BEA Rates by Month'!$B$4:$O$380,$G$1,0),"")</f>
        <v/>
      </c>
      <c r="H453" s="10" t="e">
        <f>H452/12</f>
        <v>#DIV/0!</v>
      </c>
      <c r="I453" s="15"/>
      <c r="J453" s="18"/>
      <c r="K453" s="8" t="str">
        <f>IFERROR(VLOOKUP($B453,'SpEd BEA Rates by Month'!$B$4:$O$380,$K$1,0),"")</f>
        <v/>
      </c>
      <c r="L453" s="9" t="e">
        <f>L452/12</f>
        <v>#DIV/0!</v>
      </c>
      <c r="M453" s="19"/>
      <c r="N453" s="9"/>
      <c r="O453" s="21" t="str">
        <f>IFERROR(VLOOKUP($B453,'SpEd BEA Rates by Month'!$B$4:$O$380,$O$1,0),"")</f>
        <v/>
      </c>
      <c r="P453" s="21" t="e">
        <f>P452/12</f>
        <v>#DIV/0!</v>
      </c>
      <c r="Q453" s="23"/>
      <c r="R453" s="21"/>
    </row>
    <row r="454" spans="1:18" ht="15" thickBot="1" x14ac:dyDescent="0.4">
      <c r="A454" s="5"/>
      <c r="B454" s="5" t="s">
        <v>853</v>
      </c>
      <c r="C454" s="28" t="str">
        <f>IFERROR(VLOOKUP($B454,'SpEd BEA Rates by Month'!$B$4:$C$380,2,0)," ")</f>
        <v xml:space="preserve"> </v>
      </c>
      <c r="D454" s="11">
        <f>0.05*D453</f>
        <v>47.649789438914908</v>
      </c>
      <c r="E454" s="14"/>
      <c r="F454" s="24"/>
      <c r="G454" s="18" t="str">
        <f>IFERROR(VLOOKUP($B454,'SpEd BEA Rates by Month'!$B$4:$O$380,$G$1,0),"")</f>
        <v/>
      </c>
      <c r="H454" s="10" t="e">
        <f>0.05*H453</f>
        <v>#DIV/0!</v>
      </c>
      <c r="I454" s="15"/>
      <c r="J454" s="18"/>
      <c r="K454" s="8" t="str">
        <f>IFERROR(VLOOKUP($B454,'SpEd BEA Rates by Month'!$B$4:$O$380,$K$1,0),"")</f>
        <v/>
      </c>
      <c r="L454" s="9" t="e">
        <f>0.05*L453</f>
        <v>#DIV/0!</v>
      </c>
      <c r="M454" s="19"/>
      <c r="N454" s="9"/>
      <c r="O454" s="21" t="str">
        <f>IFERROR(VLOOKUP($B454,'SpEd BEA Rates by Month'!$B$4:$O$380,$O$1,0),"")</f>
        <v/>
      </c>
      <c r="P454" s="21" t="e">
        <f>0.05*P453</f>
        <v>#DIV/0!</v>
      </c>
      <c r="Q454" s="23"/>
      <c r="R454" s="21"/>
    </row>
    <row r="455" spans="1:18" ht="15" thickBot="1" x14ac:dyDescent="0.4">
      <c r="A455" s="5"/>
      <c r="B455" s="5" t="s">
        <v>377</v>
      </c>
      <c r="C455" s="28" t="str">
        <f>IFERROR(VLOOKUP($B455,'SpEd BEA Rates by Month'!$B$4:$C$380,2,0)," ")</f>
        <v xml:space="preserve"> </v>
      </c>
      <c r="D455" s="11">
        <f>D453-D454</f>
        <v>905.34599933938318</v>
      </c>
      <c r="E455" s="14"/>
      <c r="F455" s="11"/>
      <c r="G455" s="18" t="str">
        <f>IFERROR(VLOOKUP($B455,'SpEd BEA Rates by Month'!$B$4:$O$380,$G$1,0),"")</f>
        <v/>
      </c>
      <c r="H455" s="10" t="e">
        <f>H453-H454</f>
        <v>#DIV/0!</v>
      </c>
      <c r="I455" s="15"/>
      <c r="J455" s="18"/>
      <c r="K455" s="8" t="str">
        <f>IFERROR(VLOOKUP($B455,'SpEd BEA Rates by Month'!$B$4:$O$380,$K$1,0),"")</f>
        <v/>
      </c>
      <c r="L455" s="9" t="e">
        <f>L453-L454</f>
        <v>#DIV/0!</v>
      </c>
      <c r="M455" s="19"/>
      <c r="N455" s="9"/>
      <c r="O455" s="21" t="str">
        <f>IFERROR(VLOOKUP($B455,'SpEd BEA Rates by Month'!$B$4:$O$380,$O$1,0),"")</f>
        <v/>
      </c>
      <c r="P455" s="21" t="e">
        <f>P453-P454</f>
        <v>#DIV/0!</v>
      </c>
      <c r="Q455" s="23"/>
      <c r="R455" s="21"/>
    </row>
    <row r="456" spans="1:18" x14ac:dyDescent="0.35">
      <c r="E456" s="26"/>
    </row>
    <row r="462" spans="1:18" ht="15" thickBot="1" x14ac:dyDescent="0.4">
      <c r="A462" t="s">
        <v>845</v>
      </c>
      <c r="I462" s="12"/>
      <c r="J462" s="12"/>
    </row>
    <row r="463" spans="1:18" ht="15" thickBot="1" x14ac:dyDescent="0.4">
      <c r="A463" s="22" t="s">
        <v>375</v>
      </c>
      <c r="B463" s="2" t="s">
        <v>374</v>
      </c>
      <c r="C463" s="26" t="s">
        <v>854</v>
      </c>
      <c r="D463" s="26"/>
      <c r="E463" s="26"/>
      <c r="F463" s="26"/>
      <c r="G463" s="27"/>
    </row>
    <row r="464" spans="1:18" ht="15" thickBot="1" x14ac:dyDescent="0.4">
      <c r="B464" s="3" t="s">
        <v>374</v>
      </c>
      <c r="C464" t="s">
        <v>855</v>
      </c>
    </row>
    <row r="465" spans="2:3" ht="15" thickBot="1" x14ac:dyDescent="0.4">
      <c r="B465" s="4" t="s">
        <v>374</v>
      </c>
      <c r="C465" t="s">
        <v>856</v>
      </c>
    </row>
    <row r="466" spans="2:3" ht="15" thickBot="1" x14ac:dyDescent="0.4">
      <c r="B466" s="20" t="s">
        <v>374</v>
      </c>
      <c r="C466" t="s">
        <v>857</v>
      </c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8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4" sqref="F84"/>
    </sheetView>
  </sheetViews>
  <sheetFormatPr defaultColWidth="9.08984375" defaultRowHeight="14.5" x14ac:dyDescent="0.35"/>
  <cols>
    <col min="1" max="1" width="15.54296875" customWidth="1"/>
    <col min="2" max="2" width="54.36328125" bestFit="1" customWidth="1"/>
    <col min="3" max="7" width="10.54296875" customWidth="1"/>
    <col min="8" max="10" width="10.54296875" bestFit="1" customWidth="1"/>
    <col min="11" max="12" width="10.1796875" bestFit="1" customWidth="1"/>
    <col min="13" max="16" width="10.08984375" bestFit="1" customWidth="1"/>
  </cols>
  <sheetData>
    <row r="1" spans="1:18" x14ac:dyDescent="0.35">
      <c r="A1" t="s">
        <v>852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</row>
    <row r="2" spans="1:18" x14ac:dyDescent="0.35">
      <c r="B2" t="s">
        <v>874</v>
      </c>
      <c r="C2" s="41" t="s">
        <v>850</v>
      </c>
      <c r="D2" s="41" t="s">
        <v>881</v>
      </c>
      <c r="E2" s="41" t="s">
        <v>882</v>
      </c>
      <c r="F2" s="41" t="s">
        <v>883</v>
      </c>
      <c r="G2" s="41" t="s">
        <v>884</v>
      </c>
      <c r="H2" s="41" t="s">
        <v>885</v>
      </c>
      <c r="I2" s="41" t="s">
        <v>880</v>
      </c>
      <c r="J2" s="41" t="s">
        <v>867</v>
      </c>
      <c r="K2" s="41" t="s">
        <v>868</v>
      </c>
      <c r="L2" s="41" t="s">
        <v>869</v>
      </c>
      <c r="M2" s="41" t="s">
        <v>870</v>
      </c>
      <c r="N2" s="41" t="s">
        <v>871</v>
      </c>
      <c r="O2" s="41" t="s">
        <v>850</v>
      </c>
      <c r="P2" s="41" t="s">
        <v>881</v>
      </c>
    </row>
    <row r="3" spans="1:18" ht="43.5" x14ac:dyDescent="0.35">
      <c r="A3" s="32" t="s">
        <v>842</v>
      </c>
      <c r="B3" s="33" t="s">
        <v>841</v>
      </c>
      <c r="C3" s="34" t="s">
        <v>840</v>
      </c>
      <c r="D3" s="34" t="s">
        <v>840</v>
      </c>
      <c r="E3" s="34" t="s">
        <v>840</v>
      </c>
      <c r="F3" s="34" t="s">
        <v>840</v>
      </c>
      <c r="G3" s="34" t="s">
        <v>840</v>
      </c>
      <c r="H3" s="34" t="s">
        <v>840</v>
      </c>
      <c r="I3" s="34" t="s">
        <v>840</v>
      </c>
      <c r="J3" s="34" t="s">
        <v>840</v>
      </c>
      <c r="K3" s="34" t="s">
        <v>840</v>
      </c>
      <c r="L3" s="34" t="s">
        <v>840</v>
      </c>
      <c r="M3" s="34" t="s">
        <v>840</v>
      </c>
      <c r="N3" s="34" t="s">
        <v>840</v>
      </c>
      <c r="O3" s="34" t="s">
        <v>840</v>
      </c>
      <c r="P3" s="34" t="s">
        <v>840</v>
      </c>
    </row>
    <row r="4" spans="1:18" x14ac:dyDescent="0.35">
      <c r="A4" s="35" t="s">
        <v>839</v>
      </c>
      <c r="B4" s="36" t="s">
        <v>7</v>
      </c>
      <c r="C4" s="37">
        <v>9930.17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53"/>
      <c r="R4" s="53"/>
    </row>
    <row r="5" spans="1:18" x14ac:dyDescent="0.35">
      <c r="A5" s="38" t="s">
        <v>838</v>
      </c>
      <c r="B5" s="39" t="s">
        <v>3</v>
      </c>
      <c r="C5" s="40">
        <v>11123.23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53"/>
      <c r="R5" s="53"/>
    </row>
    <row r="6" spans="1:18" x14ac:dyDescent="0.35">
      <c r="A6" s="35" t="s">
        <v>837</v>
      </c>
      <c r="B6" s="36" t="s">
        <v>5</v>
      </c>
      <c r="C6" s="37">
        <v>10007.86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53"/>
      <c r="R6" s="53"/>
    </row>
    <row r="7" spans="1:18" x14ac:dyDescent="0.35">
      <c r="A7" s="38" t="s">
        <v>836</v>
      </c>
      <c r="B7" s="39" t="s">
        <v>4</v>
      </c>
      <c r="C7" s="40">
        <v>10017.15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53"/>
      <c r="R7" s="53"/>
    </row>
    <row r="8" spans="1:18" x14ac:dyDescent="0.35">
      <c r="A8" s="35" t="s">
        <v>835</v>
      </c>
      <c r="B8" s="36" t="s">
        <v>6</v>
      </c>
      <c r="C8" s="37">
        <v>10195.99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53"/>
      <c r="R8" s="53"/>
    </row>
    <row r="9" spans="1:18" x14ac:dyDescent="0.35">
      <c r="A9" s="38" t="s">
        <v>834</v>
      </c>
      <c r="B9" s="39" t="s">
        <v>10</v>
      </c>
      <c r="C9" s="40">
        <v>9994.57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53"/>
      <c r="R9" s="53"/>
    </row>
    <row r="10" spans="1:18" x14ac:dyDescent="0.35">
      <c r="A10" s="35" t="s">
        <v>833</v>
      </c>
      <c r="B10" s="36" t="s">
        <v>9</v>
      </c>
      <c r="C10" s="37">
        <v>9910.86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53"/>
      <c r="R10" s="53"/>
    </row>
    <row r="11" spans="1:18" x14ac:dyDescent="0.35">
      <c r="A11" s="38" t="s">
        <v>832</v>
      </c>
      <c r="B11" s="39" t="s">
        <v>13</v>
      </c>
      <c r="C11" s="40">
        <v>10012.15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53"/>
      <c r="R11" s="53"/>
    </row>
    <row r="12" spans="1:18" x14ac:dyDescent="0.35">
      <c r="A12" s="35" t="s">
        <v>831</v>
      </c>
      <c r="B12" s="36" t="s">
        <v>15</v>
      </c>
      <c r="C12" s="37">
        <v>10361.23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53"/>
      <c r="R12" s="53"/>
    </row>
    <row r="13" spans="1:18" x14ac:dyDescent="0.35">
      <c r="A13" s="38" t="s">
        <v>830</v>
      </c>
      <c r="B13" s="39" t="s">
        <v>14</v>
      </c>
      <c r="C13" s="40">
        <v>10262.93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53"/>
      <c r="R13" s="53"/>
    </row>
    <row r="14" spans="1:18" x14ac:dyDescent="0.35">
      <c r="A14" s="35" t="s">
        <v>829</v>
      </c>
      <c r="B14" s="36" t="s">
        <v>12</v>
      </c>
      <c r="C14" s="37">
        <v>9987.0300000000007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53"/>
      <c r="R14" s="53"/>
    </row>
    <row r="15" spans="1:18" x14ac:dyDescent="0.35">
      <c r="A15" s="38" t="s">
        <v>828</v>
      </c>
      <c r="B15" s="39" t="s">
        <v>16</v>
      </c>
      <c r="C15" s="40">
        <v>9950.7199999999993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53"/>
      <c r="R15" s="53"/>
    </row>
    <row r="16" spans="1:18" x14ac:dyDescent="0.35">
      <c r="A16" s="35" t="s">
        <v>827</v>
      </c>
      <c r="B16" s="36" t="s">
        <v>17</v>
      </c>
      <c r="C16" s="37">
        <v>9817.2900000000009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53"/>
      <c r="R16" s="53"/>
    </row>
    <row r="17" spans="1:18" x14ac:dyDescent="0.35">
      <c r="A17" s="38" t="s">
        <v>826</v>
      </c>
      <c r="B17" s="39" t="s">
        <v>23</v>
      </c>
      <c r="C17" s="40">
        <v>10049.52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53"/>
      <c r="R17" s="53"/>
    </row>
    <row r="18" spans="1:18" x14ac:dyDescent="0.35">
      <c r="A18" s="35" t="s">
        <v>825</v>
      </c>
      <c r="B18" s="36" t="s">
        <v>24</v>
      </c>
      <c r="C18" s="37">
        <v>10449.219999999999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53"/>
      <c r="R18" s="53"/>
    </row>
    <row r="19" spans="1:18" x14ac:dyDescent="0.35">
      <c r="A19" s="38" t="s">
        <v>824</v>
      </c>
      <c r="B19" s="39" t="s">
        <v>21</v>
      </c>
      <c r="C19" s="40">
        <v>10397.530000000001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53"/>
      <c r="R19" s="53"/>
    </row>
    <row r="20" spans="1:18" x14ac:dyDescent="0.35">
      <c r="A20" s="35" t="s">
        <v>823</v>
      </c>
      <c r="B20" s="36" t="s">
        <v>22</v>
      </c>
      <c r="C20" s="37">
        <v>9936.11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53"/>
      <c r="R20" s="53"/>
    </row>
    <row r="21" spans="1:18" x14ac:dyDescent="0.35">
      <c r="A21" s="38" t="s">
        <v>822</v>
      </c>
      <c r="B21" s="39" t="s">
        <v>821</v>
      </c>
      <c r="C21" s="40">
        <v>10255.450000000001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53"/>
      <c r="R21" s="53"/>
    </row>
    <row r="22" spans="1:18" x14ac:dyDescent="0.35">
      <c r="A22" s="35" t="s">
        <v>820</v>
      </c>
      <c r="B22" s="36" t="s">
        <v>19</v>
      </c>
      <c r="C22" s="37">
        <v>10033.33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53"/>
      <c r="R22" s="53"/>
    </row>
    <row r="23" spans="1:18" x14ac:dyDescent="0.35">
      <c r="A23" s="38" t="s">
        <v>819</v>
      </c>
      <c r="B23" s="39" t="s">
        <v>25</v>
      </c>
      <c r="C23" s="40">
        <v>9753.69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53"/>
      <c r="R23" s="53"/>
    </row>
    <row r="24" spans="1:18" x14ac:dyDescent="0.35">
      <c r="A24" s="35" t="s">
        <v>818</v>
      </c>
      <c r="B24" s="36" t="s">
        <v>817</v>
      </c>
      <c r="C24" s="37">
        <v>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53"/>
      <c r="R24" s="53"/>
    </row>
    <row r="25" spans="1:18" x14ac:dyDescent="0.35">
      <c r="A25" s="38" t="s">
        <v>816</v>
      </c>
      <c r="B25" s="39" t="s">
        <v>815</v>
      </c>
      <c r="C25" s="40">
        <v>9189.6299999999992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53"/>
      <c r="R25" s="53"/>
    </row>
    <row r="26" spans="1:18" x14ac:dyDescent="0.35">
      <c r="A26" s="35" t="s">
        <v>814</v>
      </c>
      <c r="B26" s="36" t="s">
        <v>813</v>
      </c>
      <c r="C26" s="37">
        <v>0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53"/>
      <c r="R26" s="53"/>
    </row>
    <row r="27" spans="1:18" x14ac:dyDescent="0.35">
      <c r="A27" s="38" t="s">
        <v>812</v>
      </c>
      <c r="B27" s="39" t="s">
        <v>29</v>
      </c>
      <c r="C27" s="40">
        <v>10207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53"/>
      <c r="R27" s="53"/>
    </row>
    <row r="28" spans="1:18" x14ac:dyDescent="0.35">
      <c r="A28" s="35" t="s">
        <v>811</v>
      </c>
      <c r="B28" s="36" t="s">
        <v>28</v>
      </c>
      <c r="C28" s="37">
        <v>9791.0400000000009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53"/>
      <c r="R28" s="53"/>
    </row>
    <row r="29" spans="1:18" x14ac:dyDescent="0.35">
      <c r="A29" s="38" t="s">
        <v>810</v>
      </c>
      <c r="B29" s="39" t="s">
        <v>31</v>
      </c>
      <c r="C29" s="40">
        <v>10397.41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53"/>
      <c r="R29" s="53"/>
    </row>
    <row r="30" spans="1:18" x14ac:dyDescent="0.35">
      <c r="A30" s="35" t="s">
        <v>809</v>
      </c>
      <c r="B30" s="36" t="s">
        <v>27</v>
      </c>
      <c r="C30" s="37">
        <v>9963.19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53"/>
      <c r="R30" s="53"/>
    </row>
    <row r="31" spans="1:18" x14ac:dyDescent="0.35">
      <c r="A31" s="38" t="s">
        <v>808</v>
      </c>
      <c r="B31" s="39" t="s">
        <v>30</v>
      </c>
      <c r="C31" s="40">
        <v>9592.16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53"/>
      <c r="R31" s="53"/>
    </row>
    <row r="32" spans="1:18" x14ac:dyDescent="0.35">
      <c r="A32" s="35" t="s">
        <v>807</v>
      </c>
      <c r="B32" s="36" t="s">
        <v>806</v>
      </c>
      <c r="C32" s="37">
        <v>10061.09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53"/>
      <c r="R32" s="53"/>
    </row>
    <row r="33" spans="1:18" x14ac:dyDescent="0.35">
      <c r="A33" s="38" t="s">
        <v>805</v>
      </c>
      <c r="B33" s="39" t="s">
        <v>804</v>
      </c>
      <c r="C33" s="40">
        <v>0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53"/>
      <c r="R33" s="53"/>
    </row>
    <row r="34" spans="1:18" x14ac:dyDescent="0.35">
      <c r="A34" s="35" t="s">
        <v>803</v>
      </c>
      <c r="B34" s="36" t="s">
        <v>40</v>
      </c>
      <c r="C34" s="37">
        <v>10340.01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53"/>
      <c r="R34" s="53"/>
    </row>
    <row r="35" spans="1:18" x14ac:dyDescent="0.35">
      <c r="A35" s="38" t="s">
        <v>802</v>
      </c>
      <c r="B35" s="39" t="s">
        <v>37</v>
      </c>
      <c r="C35" s="40">
        <v>10503.07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53"/>
      <c r="R35" s="53"/>
    </row>
    <row r="36" spans="1:18" x14ac:dyDescent="0.35">
      <c r="A36" s="35" t="s">
        <v>801</v>
      </c>
      <c r="B36" s="36" t="s">
        <v>38</v>
      </c>
      <c r="C36" s="37">
        <v>10667.28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53"/>
      <c r="R36" s="53"/>
    </row>
    <row r="37" spans="1:18" x14ac:dyDescent="0.35">
      <c r="A37" s="38" t="s">
        <v>800</v>
      </c>
      <c r="B37" s="39" t="s">
        <v>36</v>
      </c>
      <c r="C37" s="40">
        <v>10837.03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53"/>
      <c r="R37" s="53"/>
    </row>
    <row r="38" spans="1:18" x14ac:dyDescent="0.35">
      <c r="A38" s="35" t="s">
        <v>799</v>
      </c>
      <c r="B38" s="36" t="s">
        <v>41</v>
      </c>
      <c r="C38" s="37">
        <v>10497.38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53"/>
      <c r="R38" s="53"/>
    </row>
    <row r="39" spans="1:18" x14ac:dyDescent="0.35">
      <c r="A39" s="38" t="s">
        <v>798</v>
      </c>
      <c r="B39" s="39" t="s">
        <v>35</v>
      </c>
      <c r="C39" s="40">
        <v>10626.59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53"/>
      <c r="R39" s="53"/>
    </row>
    <row r="40" spans="1:18" x14ac:dyDescent="0.35">
      <c r="A40" s="35" t="s">
        <v>797</v>
      </c>
      <c r="B40" s="36" t="s">
        <v>34</v>
      </c>
      <c r="C40" s="37">
        <v>10483.33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53"/>
      <c r="R40" s="53"/>
    </row>
    <row r="41" spans="1:18" x14ac:dyDescent="0.35">
      <c r="A41" s="38" t="s">
        <v>796</v>
      </c>
      <c r="B41" s="39" t="s">
        <v>33</v>
      </c>
      <c r="C41" s="40">
        <v>10620.05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53"/>
      <c r="R41" s="53"/>
    </row>
    <row r="42" spans="1:18" x14ac:dyDescent="0.35">
      <c r="A42" s="35" t="s">
        <v>795</v>
      </c>
      <c r="B42" s="36" t="s">
        <v>39</v>
      </c>
      <c r="C42" s="37">
        <v>10416.84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53"/>
      <c r="R42" s="53"/>
    </row>
    <row r="43" spans="1:18" x14ac:dyDescent="0.35">
      <c r="A43" s="38" t="s">
        <v>794</v>
      </c>
      <c r="B43" s="39" t="s">
        <v>793</v>
      </c>
      <c r="C43" s="40">
        <v>9998.84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53"/>
      <c r="R43" s="53"/>
    </row>
    <row r="44" spans="1:18" x14ac:dyDescent="0.35">
      <c r="A44" s="35" t="s">
        <v>792</v>
      </c>
      <c r="B44" s="36" t="s">
        <v>791</v>
      </c>
      <c r="C44" s="37">
        <v>0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53"/>
      <c r="R44" s="53"/>
    </row>
    <row r="45" spans="1:18" x14ac:dyDescent="0.35">
      <c r="A45" s="38" t="s">
        <v>858</v>
      </c>
      <c r="B45" s="39" t="s">
        <v>859</v>
      </c>
      <c r="C45" s="40">
        <v>9826.77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53"/>
      <c r="R45" s="53"/>
    </row>
    <row r="46" spans="1:18" x14ac:dyDescent="0.35">
      <c r="A46" s="35" t="s">
        <v>790</v>
      </c>
      <c r="B46" s="36" t="s">
        <v>789</v>
      </c>
      <c r="C46" s="37">
        <v>0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53"/>
      <c r="R46" s="53"/>
    </row>
    <row r="47" spans="1:18" x14ac:dyDescent="0.35">
      <c r="A47" s="38" t="s">
        <v>788</v>
      </c>
      <c r="B47" s="39" t="s">
        <v>43</v>
      </c>
      <c r="C47" s="40">
        <v>10289.66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53"/>
      <c r="R47" s="53"/>
    </row>
    <row r="48" spans="1:18" x14ac:dyDescent="0.35">
      <c r="A48" s="35" t="s">
        <v>787</v>
      </c>
      <c r="B48" s="36" t="s">
        <v>44</v>
      </c>
      <c r="C48" s="37">
        <v>9429.0300000000007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53"/>
      <c r="R48" s="53"/>
    </row>
    <row r="49" spans="1:18" x14ac:dyDescent="0.35">
      <c r="A49" s="38" t="s">
        <v>786</v>
      </c>
      <c r="B49" s="39" t="s">
        <v>49</v>
      </c>
      <c r="C49" s="40">
        <v>10094.299999999999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53"/>
      <c r="R49" s="53"/>
    </row>
    <row r="50" spans="1:18" x14ac:dyDescent="0.35">
      <c r="A50" s="35" t="s">
        <v>785</v>
      </c>
      <c r="B50" s="36" t="s">
        <v>50</v>
      </c>
      <c r="C50" s="37">
        <v>9940.9599999999991</v>
      </c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53"/>
      <c r="R50" s="53"/>
    </row>
    <row r="51" spans="1:18" x14ac:dyDescent="0.35">
      <c r="A51" s="38" t="s">
        <v>784</v>
      </c>
      <c r="B51" s="39" t="s">
        <v>46</v>
      </c>
      <c r="C51" s="40">
        <v>10092.24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53"/>
      <c r="R51" s="53"/>
    </row>
    <row r="52" spans="1:18" x14ac:dyDescent="0.35">
      <c r="A52" s="35" t="s">
        <v>783</v>
      </c>
      <c r="B52" s="36" t="s">
        <v>47</v>
      </c>
      <c r="C52" s="37">
        <v>9946.1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53"/>
      <c r="R52" s="53"/>
    </row>
    <row r="53" spans="1:18" x14ac:dyDescent="0.35">
      <c r="A53" s="38" t="s">
        <v>782</v>
      </c>
      <c r="B53" s="39" t="s">
        <v>51</v>
      </c>
      <c r="C53" s="40">
        <v>10048.82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53"/>
      <c r="R53" s="53"/>
    </row>
    <row r="54" spans="1:18" x14ac:dyDescent="0.35">
      <c r="A54" s="35" t="s">
        <v>781</v>
      </c>
      <c r="B54" s="36" t="s">
        <v>48</v>
      </c>
      <c r="C54" s="37">
        <v>10084.52</v>
      </c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53"/>
      <c r="R54" s="53"/>
    </row>
    <row r="55" spans="1:18" x14ac:dyDescent="0.35">
      <c r="A55" s="38" t="s">
        <v>780</v>
      </c>
      <c r="B55" s="39" t="s">
        <v>779</v>
      </c>
      <c r="C55" s="40">
        <v>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53"/>
      <c r="R55" s="53"/>
    </row>
    <row r="56" spans="1:18" x14ac:dyDescent="0.35">
      <c r="A56" s="35" t="s">
        <v>778</v>
      </c>
      <c r="B56" s="36" t="s">
        <v>56</v>
      </c>
      <c r="C56" s="37">
        <v>10591.04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53"/>
      <c r="R56" s="53"/>
    </row>
    <row r="57" spans="1:18" x14ac:dyDescent="0.35">
      <c r="A57" s="38" t="s">
        <v>777</v>
      </c>
      <c r="B57" s="39" t="s">
        <v>53</v>
      </c>
      <c r="C57" s="40">
        <v>10098.76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53"/>
      <c r="R57" s="53"/>
    </row>
    <row r="58" spans="1:18" x14ac:dyDescent="0.35">
      <c r="A58" s="35" t="s">
        <v>776</v>
      </c>
      <c r="B58" s="36" t="s">
        <v>57</v>
      </c>
      <c r="C58" s="37">
        <v>10616.37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53"/>
      <c r="R58" s="53"/>
    </row>
    <row r="59" spans="1:18" x14ac:dyDescent="0.35">
      <c r="A59" s="38" t="s">
        <v>775</v>
      </c>
      <c r="B59" s="39" t="s">
        <v>54</v>
      </c>
      <c r="C59" s="40">
        <v>10031.790000000001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53"/>
      <c r="R59" s="53"/>
    </row>
    <row r="60" spans="1:18" x14ac:dyDescent="0.35">
      <c r="A60" s="35" t="s">
        <v>774</v>
      </c>
      <c r="B60" s="36" t="s">
        <v>55</v>
      </c>
      <c r="C60" s="37">
        <v>10091.02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53"/>
      <c r="R60" s="53"/>
    </row>
    <row r="61" spans="1:18" x14ac:dyDescent="0.35">
      <c r="A61" s="38" t="s">
        <v>773</v>
      </c>
      <c r="B61" s="39" t="s">
        <v>58</v>
      </c>
      <c r="C61" s="40">
        <v>10290.91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53"/>
      <c r="R61" s="53"/>
    </row>
    <row r="62" spans="1:18" x14ac:dyDescent="0.35">
      <c r="A62" s="35" t="s">
        <v>772</v>
      </c>
      <c r="B62" s="36" t="s">
        <v>62</v>
      </c>
      <c r="C62" s="37">
        <v>10748.55</v>
      </c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53"/>
      <c r="R62" s="53"/>
    </row>
    <row r="63" spans="1:18" x14ac:dyDescent="0.35">
      <c r="A63" s="38" t="s">
        <v>771</v>
      </c>
      <c r="B63" s="39" t="s">
        <v>60</v>
      </c>
      <c r="C63" s="40">
        <v>9939.5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53"/>
      <c r="R63" s="53"/>
    </row>
    <row r="64" spans="1:18" x14ac:dyDescent="0.35">
      <c r="A64" s="35" t="s">
        <v>770</v>
      </c>
      <c r="B64" s="36" t="s">
        <v>63</v>
      </c>
      <c r="C64" s="37">
        <v>10440.870000000001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53"/>
      <c r="R64" s="53"/>
    </row>
    <row r="65" spans="1:18" x14ac:dyDescent="0.35">
      <c r="A65" s="38" t="s">
        <v>769</v>
      </c>
      <c r="B65" s="39" t="s">
        <v>61</v>
      </c>
      <c r="C65" s="40">
        <v>10007.4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53"/>
      <c r="R65" s="53"/>
    </row>
    <row r="66" spans="1:18" x14ac:dyDescent="0.35">
      <c r="A66" s="35" t="s">
        <v>768</v>
      </c>
      <c r="B66" s="36" t="s">
        <v>64</v>
      </c>
      <c r="C66" s="37">
        <v>9845.9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53"/>
      <c r="R66" s="53"/>
    </row>
    <row r="67" spans="1:18" x14ac:dyDescent="0.35">
      <c r="A67" s="38" t="s">
        <v>767</v>
      </c>
      <c r="B67" s="39" t="s">
        <v>68</v>
      </c>
      <c r="C67" s="40">
        <v>10025.36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53"/>
      <c r="R67" s="53"/>
    </row>
    <row r="68" spans="1:18" x14ac:dyDescent="0.35">
      <c r="A68" s="35" t="s">
        <v>766</v>
      </c>
      <c r="B68" s="36" t="s">
        <v>67</v>
      </c>
      <c r="C68" s="37">
        <v>10028.620000000001</v>
      </c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53"/>
      <c r="R68" s="53"/>
    </row>
    <row r="69" spans="1:18" x14ac:dyDescent="0.35">
      <c r="A69" s="38" t="s">
        <v>765</v>
      </c>
      <c r="B69" s="39" t="s">
        <v>69</v>
      </c>
      <c r="C69" s="40">
        <v>10866.69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53"/>
      <c r="R69" s="53"/>
    </row>
    <row r="70" spans="1:18" x14ac:dyDescent="0.35">
      <c r="A70" s="35" t="s">
        <v>764</v>
      </c>
      <c r="B70" s="36" t="s">
        <v>66</v>
      </c>
      <c r="C70" s="37">
        <v>10176.219999999999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53"/>
      <c r="R70" s="53"/>
    </row>
    <row r="71" spans="1:18" x14ac:dyDescent="0.35">
      <c r="A71" s="38" t="s">
        <v>763</v>
      </c>
      <c r="B71" s="39" t="s">
        <v>762</v>
      </c>
      <c r="C71" s="40">
        <v>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53"/>
      <c r="R71" s="53"/>
    </row>
    <row r="72" spans="1:18" x14ac:dyDescent="0.35">
      <c r="A72" s="35" t="s">
        <v>761</v>
      </c>
      <c r="B72" s="36" t="s">
        <v>760</v>
      </c>
      <c r="C72" s="37">
        <v>0</v>
      </c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53"/>
      <c r="R72" s="53"/>
    </row>
    <row r="73" spans="1:18" x14ac:dyDescent="0.35">
      <c r="A73" s="38" t="s">
        <v>759</v>
      </c>
      <c r="B73" s="39" t="s">
        <v>71</v>
      </c>
      <c r="C73" s="40">
        <v>10276.19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53"/>
      <c r="R73" s="53"/>
    </row>
    <row r="74" spans="1:18" x14ac:dyDescent="0.35">
      <c r="A74" s="35" t="s">
        <v>758</v>
      </c>
      <c r="B74" s="36" t="s">
        <v>80</v>
      </c>
      <c r="C74" s="37">
        <v>9942.86</v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53"/>
      <c r="R74" s="53"/>
    </row>
    <row r="75" spans="1:18" x14ac:dyDescent="0.35">
      <c r="A75" s="38" t="s">
        <v>757</v>
      </c>
      <c r="B75" s="39" t="s">
        <v>77</v>
      </c>
      <c r="C75" s="40">
        <v>10038.15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53"/>
      <c r="R75" s="53"/>
    </row>
    <row r="76" spans="1:18" x14ac:dyDescent="0.35">
      <c r="A76" s="35" t="s">
        <v>756</v>
      </c>
      <c r="B76" s="36" t="s">
        <v>81</v>
      </c>
      <c r="C76" s="37">
        <v>10019.64</v>
      </c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53"/>
      <c r="R76" s="53"/>
    </row>
    <row r="77" spans="1:18" x14ac:dyDescent="0.35">
      <c r="A77" s="38" t="s">
        <v>755</v>
      </c>
      <c r="B77" s="39" t="s">
        <v>73</v>
      </c>
      <c r="C77" s="40">
        <v>9889.98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53"/>
      <c r="R77" s="53"/>
    </row>
    <row r="78" spans="1:18" x14ac:dyDescent="0.35">
      <c r="A78" s="35" t="s">
        <v>754</v>
      </c>
      <c r="B78" s="36" t="s">
        <v>79</v>
      </c>
      <c r="C78" s="37">
        <v>10193.209999999999</v>
      </c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53"/>
      <c r="R78" s="53"/>
    </row>
    <row r="79" spans="1:18" x14ac:dyDescent="0.35">
      <c r="A79" s="38" t="s">
        <v>753</v>
      </c>
      <c r="B79" s="39" t="s">
        <v>78</v>
      </c>
      <c r="C79" s="40">
        <v>10013.24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53"/>
      <c r="R79" s="53"/>
    </row>
    <row r="80" spans="1:18" x14ac:dyDescent="0.35">
      <c r="A80" s="35" t="s">
        <v>752</v>
      </c>
      <c r="B80" s="36" t="s">
        <v>76</v>
      </c>
      <c r="C80" s="37">
        <v>10031.77</v>
      </c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53"/>
      <c r="R80" s="53"/>
    </row>
    <row r="81" spans="1:18" x14ac:dyDescent="0.35">
      <c r="A81" s="38" t="s">
        <v>751</v>
      </c>
      <c r="B81" s="39" t="s">
        <v>74</v>
      </c>
      <c r="C81" s="40">
        <v>10205.09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53"/>
      <c r="R81" s="53"/>
    </row>
    <row r="82" spans="1:18" x14ac:dyDescent="0.35">
      <c r="A82" s="35" t="s">
        <v>750</v>
      </c>
      <c r="B82" s="36" t="s">
        <v>82</v>
      </c>
      <c r="C82" s="37">
        <v>10086.76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53"/>
      <c r="R82" s="53"/>
    </row>
    <row r="83" spans="1:18" x14ac:dyDescent="0.35">
      <c r="A83" s="38" t="s">
        <v>749</v>
      </c>
      <c r="B83" s="39" t="s">
        <v>75</v>
      </c>
      <c r="C83" s="40">
        <v>10046.48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53"/>
      <c r="R83" s="53"/>
    </row>
    <row r="84" spans="1:18" x14ac:dyDescent="0.35">
      <c r="A84" s="35" t="s">
        <v>748</v>
      </c>
      <c r="B84" s="36" t="s">
        <v>747</v>
      </c>
      <c r="C84" s="37">
        <v>0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53"/>
      <c r="R84" s="53"/>
    </row>
    <row r="85" spans="1:18" x14ac:dyDescent="0.35">
      <c r="A85" s="38" t="s">
        <v>746</v>
      </c>
      <c r="B85" s="39" t="s">
        <v>84</v>
      </c>
      <c r="C85" s="40">
        <v>9969.75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53"/>
      <c r="R85" s="53"/>
    </row>
    <row r="86" spans="1:18" x14ac:dyDescent="0.35">
      <c r="A86" s="35" t="s">
        <v>745</v>
      </c>
      <c r="B86" s="36" t="s">
        <v>87</v>
      </c>
      <c r="C86" s="37">
        <v>9959.36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53"/>
      <c r="R86" s="53"/>
    </row>
    <row r="87" spans="1:18" x14ac:dyDescent="0.35">
      <c r="A87" s="38" t="s">
        <v>744</v>
      </c>
      <c r="B87" s="39" t="s">
        <v>91</v>
      </c>
      <c r="C87" s="40">
        <v>10112.06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53"/>
      <c r="R87" s="53"/>
    </row>
    <row r="88" spans="1:18" x14ac:dyDescent="0.35">
      <c r="A88" s="35" t="s">
        <v>743</v>
      </c>
      <c r="B88" s="36" t="s">
        <v>89</v>
      </c>
      <c r="C88" s="37">
        <v>10434.86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53"/>
      <c r="R88" s="53"/>
    </row>
    <row r="89" spans="1:18" x14ac:dyDescent="0.35">
      <c r="A89" s="38" t="s">
        <v>742</v>
      </c>
      <c r="B89" s="39" t="s">
        <v>90</v>
      </c>
      <c r="C89" s="40">
        <v>10280.23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53"/>
      <c r="R89" s="53"/>
    </row>
    <row r="90" spans="1:18" x14ac:dyDescent="0.35">
      <c r="A90" s="35" t="s">
        <v>741</v>
      </c>
      <c r="B90" s="36" t="s">
        <v>86</v>
      </c>
      <c r="C90" s="37">
        <v>10089.450000000001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53"/>
      <c r="R90" s="53"/>
    </row>
    <row r="91" spans="1:18" x14ac:dyDescent="0.35">
      <c r="A91" s="38" t="s">
        <v>740</v>
      </c>
      <c r="B91" s="39" t="s">
        <v>95</v>
      </c>
      <c r="C91" s="40">
        <v>10027.16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53"/>
      <c r="R91" s="53"/>
    </row>
    <row r="92" spans="1:18" x14ac:dyDescent="0.35">
      <c r="A92" s="35" t="s">
        <v>739</v>
      </c>
      <c r="B92" s="36" t="s">
        <v>88</v>
      </c>
      <c r="C92" s="37">
        <v>9875.15</v>
      </c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53"/>
      <c r="R92" s="53"/>
    </row>
    <row r="93" spans="1:18" x14ac:dyDescent="0.35">
      <c r="A93" s="38" t="s">
        <v>738</v>
      </c>
      <c r="B93" s="39" t="s">
        <v>85</v>
      </c>
      <c r="C93" s="40">
        <v>10772.09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53"/>
      <c r="R93" s="53"/>
    </row>
    <row r="94" spans="1:18" x14ac:dyDescent="0.35">
      <c r="A94" s="35" t="s">
        <v>737</v>
      </c>
      <c r="B94" s="36" t="s">
        <v>94</v>
      </c>
      <c r="C94" s="37">
        <v>10505.72</v>
      </c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53"/>
      <c r="R94" s="53"/>
    </row>
    <row r="95" spans="1:18" x14ac:dyDescent="0.35">
      <c r="A95" s="38" t="s">
        <v>736</v>
      </c>
      <c r="B95" s="39" t="s">
        <v>96</v>
      </c>
      <c r="C95" s="40">
        <v>10151.219999999999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53"/>
      <c r="R95" s="53"/>
    </row>
    <row r="96" spans="1:18" x14ac:dyDescent="0.35">
      <c r="A96" s="35" t="s">
        <v>735</v>
      </c>
      <c r="B96" s="36" t="s">
        <v>93</v>
      </c>
      <c r="C96" s="37">
        <v>9932.11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53"/>
      <c r="R96" s="53"/>
    </row>
    <row r="97" spans="1:18" x14ac:dyDescent="0.35">
      <c r="A97" s="38" t="s">
        <v>734</v>
      </c>
      <c r="B97" s="39" t="s">
        <v>92</v>
      </c>
      <c r="C97" s="40">
        <v>10197.56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53"/>
      <c r="R97" s="53"/>
    </row>
    <row r="98" spans="1:18" x14ac:dyDescent="0.35">
      <c r="A98" s="35" t="s">
        <v>733</v>
      </c>
      <c r="B98" s="36" t="s">
        <v>732</v>
      </c>
      <c r="C98" s="37">
        <v>0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53"/>
      <c r="R98" s="53"/>
    </row>
    <row r="99" spans="1:18" x14ac:dyDescent="0.35">
      <c r="A99" s="38" t="s">
        <v>731</v>
      </c>
      <c r="B99" s="39" t="s">
        <v>99</v>
      </c>
      <c r="C99" s="40">
        <v>10948.77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53"/>
      <c r="R99" s="53"/>
    </row>
    <row r="100" spans="1:18" x14ac:dyDescent="0.35">
      <c r="A100" s="35" t="s">
        <v>730</v>
      </c>
      <c r="B100" s="36" t="s">
        <v>98</v>
      </c>
      <c r="C100" s="37">
        <v>10934.65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53"/>
      <c r="R100" s="53"/>
    </row>
    <row r="101" spans="1:18" x14ac:dyDescent="0.35">
      <c r="A101" s="38" t="s">
        <v>729</v>
      </c>
      <c r="B101" s="39" t="s">
        <v>100</v>
      </c>
      <c r="C101" s="40">
        <v>11235.78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53"/>
      <c r="R101" s="53"/>
    </row>
    <row r="102" spans="1:18" x14ac:dyDescent="0.35">
      <c r="A102" s="35" t="s">
        <v>728</v>
      </c>
      <c r="B102" s="36" t="s">
        <v>105</v>
      </c>
      <c r="C102" s="37">
        <v>10659.08</v>
      </c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53"/>
      <c r="R102" s="53"/>
    </row>
    <row r="103" spans="1:18" x14ac:dyDescent="0.35">
      <c r="A103" s="38" t="s">
        <v>727</v>
      </c>
      <c r="B103" s="39" t="s">
        <v>102</v>
      </c>
      <c r="C103" s="40">
        <v>10227.24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53"/>
      <c r="R103" s="53"/>
    </row>
    <row r="104" spans="1:18" x14ac:dyDescent="0.35">
      <c r="A104" s="35" t="s">
        <v>726</v>
      </c>
      <c r="B104" s="36" t="s">
        <v>106</v>
      </c>
      <c r="C104" s="37">
        <v>9962.66</v>
      </c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53"/>
      <c r="R104" s="53"/>
    </row>
    <row r="105" spans="1:18" x14ac:dyDescent="0.35">
      <c r="A105" s="38" t="s">
        <v>725</v>
      </c>
      <c r="B105" s="39" t="s">
        <v>103</v>
      </c>
      <c r="C105" s="40">
        <v>11082.53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53"/>
      <c r="R105" s="53"/>
    </row>
    <row r="106" spans="1:18" x14ac:dyDescent="0.35">
      <c r="A106" s="35" t="s">
        <v>724</v>
      </c>
      <c r="B106" s="36" t="s">
        <v>104</v>
      </c>
      <c r="C106" s="37">
        <v>10870.19</v>
      </c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53"/>
      <c r="R106" s="53"/>
    </row>
    <row r="107" spans="1:18" x14ac:dyDescent="0.35">
      <c r="A107" s="38" t="s">
        <v>723</v>
      </c>
      <c r="B107" s="39" t="s">
        <v>120</v>
      </c>
      <c r="C107" s="40">
        <v>11391.95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53"/>
      <c r="R107" s="53"/>
    </row>
    <row r="108" spans="1:18" x14ac:dyDescent="0.35">
      <c r="A108" s="35" t="s">
        <v>722</v>
      </c>
      <c r="B108" s="36" t="s">
        <v>111</v>
      </c>
      <c r="C108" s="37">
        <v>10942.08</v>
      </c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53"/>
      <c r="R108" s="53"/>
    </row>
    <row r="109" spans="1:18" x14ac:dyDescent="0.35">
      <c r="A109" s="38" t="s">
        <v>721</v>
      </c>
      <c r="B109" s="39" t="s">
        <v>110</v>
      </c>
      <c r="C109" s="40">
        <v>10932.52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53"/>
      <c r="R109" s="53"/>
    </row>
    <row r="110" spans="1:18" x14ac:dyDescent="0.35">
      <c r="A110" s="35" t="s">
        <v>720</v>
      </c>
      <c r="B110" s="36" t="s">
        <v>116</v>
      </c>
      <c r="C110" s="37">
        <v>11201.04</v>
      </c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53"/>
      <c r="R110" s="53"/>
    </row>
    <row r="111" spans="1:18" x14ac:dyDescent="0.35">
      <c r="A111" s="38" t="s">
        <v>719</v>
      </c>
      <c r="B111" s="39" t="s">
        <v>112</v>
      </c>
      <c r="C111" s="40">
        <v>11360.69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53"/>
      <c r="R111" s="53"/>
    </row>
    <row r="112" spans="1:18" x14ac:dyDescent="0.35">
      <c r="A112" s="35" t="s">
        <v>718</v>
      </c>
      <c r="B112" s="36" t="s">
        <v>126</v>
      </c>
      <c r="C112" s="37">
        <v>10813.71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53"/>
      <c r="R112" s="53"/>
    </row>
    <row r="113" spans="1:18" x14ac:dyDescent="0.35">
      <c r="A113" s="38" t="s">
        <v>717</v>
      </c>
      <c r="B113" s="39" t="s">
        <v>118</v>
      </c>
      <c r="C113" s="40">
        <v>11356.79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53"/>
      <c r="R113" s="53"/>
    </row>
    <row r="114" spans="1:18" x14ac:dyDescent="0.35">
      <c r="A114" s="35" t="s">
        <v>716</v>
      </c>
      <c r="B114" s="36" t="s">
        <v>122</v>
      </c>
      <c r="C114" s="37">
        <v>11252.82</v>
      </c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53"/>
      <c r="R114" s="53"/>
    </row>
    <row r="115" spans="1:18" x14ac:dyDescent="0.35">
      <c r="A115" s="38" t="s">
        <v>715</v>
      </c>
      <c r="B115" s="39" t="s">
        <v>109</v>
      </c>
      <c r="C115" s="40">
        <v>11133.22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53"/>
      <c r="R115" s="53"/>
    </row>
    <row r="116" spans="1:18" x14ac:dyDescent="0.35">
      <c r="A116" s="35" t="s">
        <v>714</v>
      </c>
      <c r="B116" s="36" t="s">
        <v>125</v>
      </c>
      <c r="C116" s="37">
        <v>11027.88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53"/>
      <c r="R116" s="53"/>
    </row>
    <row r="117" spans="1:18" x14ac:dyDescent="0.35">
      <c r="A117" s="38" t="s">
        <v>713</v>
      </c>
      <c r="B117" s="39" t="s">
        <v>119</v>
      </c>
      <c r="C117" s="40">
        <v>11316.91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53"/>
      <c r="R117" s="53"/>
    </row>
    <row r="118" spans="1:18" x14ac:dyDescent="0.35">
      <c r="A118" s="35" t="s">
        <v>712</v>
      </c>
      <c r="B118" s="36" t="s">
        <v>108</v>
      </c>
      <c r="C118" s="37">
        <v>10934.51</v>
      </c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53"/>
      <c r="R118" s="53"/>
    </row>
    <row r="119" spans="1:18" x14ac:dyDescent="0.35">
      <c r="A119" s="38" t="s">
        <v>711</v>
      </c>
      <c r="B119" s="39" t="s">
        <v>124</v>
      </c>
      <c r="C119" s="40">
        <v>11397.96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53"/>
      <c r="R119" s="53"/>
    </row>
    <row r="120" spans="1:18" x14ac:dyDescent="0.35">
      <c r="A120" s="35" t="s">
        <v>710</v>
      </c>
      <c r="B120" s="36" t="s">
        <v>123</v>
      </c>
      <c r="C120" s="37">
        <v>11318.66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53"/>
      <c r="R120" s="53"/>
    </row>
    <row r="121" spans="1:18" x14ac:dyDescent="0.35">
      <c r="A121" s="38" t="s">
        <v>709</v>
      </c>
      <c r="B121" s="39" t="s">
        <v>113</v>
      </c>
      <c r="C121" s="40">
        <v>11270.77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53"/>
      <c r="R121" s="53"/>
    </row>
    <row r="122" spans="1:18" x14ac:dyDescent="0.35">
      <c r="A122" s="35" t="s">
        <v>708</v>
      </c>
      <c r="B122" s="36" t="s">
        <v>121</v>
      </c>
      <c r="C122" s="37">
        <v>11299.25</v>
      </c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53"/>
      <c r="R122" s="53"/>
    </row>
    <row r="123" spans="1:18" x14ac:dyDescent="0.35">
      <c r="A123" s="38" t="s">
        <v>707</v>
      </c>
      <c r="B123" s="39" t="s">
        <v>115</v>
      </c>
      <c r="C123" s="40">
        <v>11303.82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53"/>
      <c r="R123" s="53"/>
    </row>
    <row r="124" spans="1:18" x14ac:dyDescent="0.35">
      <c r="A124" s="35" t="s">
        <v>706</v>
      </c>
      <c r="B124" s="36" t="s">
        <v>114</v>
      </c>
      <c r="C124" s="37">
        <v>11354.3</v>
      </c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53"/>
      <c r="R124" s="53"/>
    </row>
    <row r="125" spans="1:18" x14ac:dyDescent="0.35">
      <c r="A125" s="38" t="s">
        <v>705</v>
      </c>
      <c r="B125" s="39" t="s">
        <v>117</v>
      </c>
      <c r="C125" s="40">
        <v>11265.34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53"/>
      <c r="R125" s="53"/>
    </row>
    <row r="126" spans="1:18" x14ac:dyDescent="0.35">
      <c r="A126" s="35" t="s">
        <v>704</v>
      </c>
      <c r="B126" s="36" t="s">
        <v>703</v>
      </c>
      <c r="C126" s="37">
        <v>0</v>
      </c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53"/>
      <c r="R126" s="53"/>
    </row>
    <row r="127" spans="1:18" x14ac:dyDescent="0.35">
      <c r="A127" s="38" t="s">
        <v>702</v>
      </c>
      <c r="B127" s="39" t="s">
        <v>701</v>
      </c>
      <c r="C127" s="40">
        <v>10607.44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53"/>
      <c r="R127" s="53"/>
    </row>
    <row r="128" spans="1:18" x14ac:dyDescent="0.35">
      <c r="A128" s="35" t="s">
        <v>700</v>
      </c>
      <c r="B128" s="36" t="s">
        <v>699</v>
      </c>
      <c r="C128" s="37">
        <v>10779.24</v>
      </c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53"/>
      <c r="R128" s="53"/>
    </row>
    <row r="129" spans="1:18" x14ac:dyDescent="0.35">
      <c r="A129" s="38" t="s">
        <v>698</v>
      </c>
      <c r="B129" s="39" t="s">
        <v>697</v>
      </c>
      <c r="C129" s="40">
        <v>0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53"/>
      <c r="R129" s="53"/>
    </row>
    <row r="130" spans="1:18" x14ac:dyDescent="0.35">
      <c r="A130" s="35" t="s">
        <v>696</v>
      </c>
      <c r="B130" s="36" t="s">
        <v>695</v>
      </c>
      <c r="C130" s="37">
        <v>10412.64</v>
      </c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53"/>
      <c r="R130" s="53"/>
    </row>
    <row r="131" spans="1:18" x14ac:dyDescent="0.35">
      <c r="A131" s="38" t="s">
        <v>694</v>
      </c>
      <c r="B131" s="39" t="s">
        <v>693</v>
      </c>
      <c r="C131" s="40">
        <v>10243.93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53"/>
      <c r="R131" s="53"/>
    </row>
    <row r="132" spans="1:18" x14ac:dyDescent="0.35">
      <c r="A132" s="35" t="s">
        <v>692</v>
      </c>
      <c r="B132" s="36" t="s">
        <v>691</v>
      </c>
      <c r="C132" s="37">
        <v>10658.57</v>
      </c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53"/>
      <c r="R132" s="53"/>
    </row>
    <row r="133" spans="1:18" x14ac:dyDescent="0.35">
      <c r="A133" s="38" t="s">
        <v>690</v>
      </c>
      <c r="B133" s="39" t="s">
        <v>689</v>
      </c>
      <c r="C133" s="40">
        <v>12676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53"/>
      <c r="R133" s="53"/>
    </row>
    <row r="134" spans="1:18" x14ac:dyDescent="0.35">
      <c r="A134" s="35" t="s">
        <v>688</v>
      </c>
      <c r="B134" s="36" t="s">
        <v>687</v>
      </c>
      <c r="C134" s="37">
        <v>12858.12</v>
      </c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53"/>
      <c r="R134" s="53"/>
    </row>
    <row r="135" spans="1:18" x14ac:dyDescent="0.35">
      <c r="A135" s="38" t="s">
        <v>686</v>
      </c>
      <c r="B135" s="39" t="s">
        <v>685</v>
      </c>
      <c r="C135" s="40">
        <v>10607.44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53"/>
      <c r="R135" s="53"/>
    </row>
    <row r="136" spans="1:18" x14ac:dyDescent="0.35">
      <c r="A136" s="35" t="s">
        <v>684</v>
      </c>
      <c r="B136" s="36" t="s">
        <v>683</v>
      </c>
      <c r="C136" s="37">
        <v>0</v>
      </c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53"/>
      <c r="R136" s="53"/>
    </row>
    <row r="137" spans="1:18" x14ac:dyDescent="0.35">
      <c r="A137" s="38" t="s">
        <v>860</v>
      </c>
      <c r="B137" s="39" t="s">
        <v>861</v>
      </c>
      <c r="C137" s="40">
        <v>13570.54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53"/>
      <c r="R137" s="53"/>
    </row>
    <row r="138" spans="1:18" x14ac:dyDescent="0.35">
      <c r="A138" s="35" t="s">
        <v>682</v>
      </c>
      <c r="B138" s="36" t="s">
        <v>681</v>
      </c>
      <c r="C138" s="37">
        <v>0</v>
      </c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53"/>
      <c r="R138" s="53"/>
    </row>
    <row r="139" spans="1:18" x14ac:dyDescent="0.35">
      <c r="A139" s="38" t="s">
        <v>680</v>
      </c>
      <c r="B139" s="39" t="s">
        <v>679</v>
      </c>
      <c r="C139" s="40">
        <v>0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53"/>
      <c r="R139" s="53"/>
    </row>
    <row r="140" spans="1:18" x14ac:dyDescent="0.35">
      <c r="A140" s="35" t="s">
        <v>678</v>
      </c>
      <c r="B140" s="36" t="s">
        <v>677</v>
      </c>
      <c r="C140" s="37">
        <v>0</v>
      </c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53"/>
      <c r="R140" s="53"/>
    </row>
    <row r="141" spans="1:18" x14ac:dyDescent="0.35">
      <c r="A141" s="38" t="s">
        <v>676</v>
      </c>
      <c r="B141" s="39" t="s">
        <v>675</v>
      </c>
      <c r="C141" s="40">
        <v>0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53"/>
      <c r="R141" s="53"/>
    </row>
    <row r="142" spans="1:18" x14ac:dyDescent="0.35">
      <c r="A142" s="35" t="s">
        <v>674</v>
      </c>
      <c r="B142" s="36" t="s">
        <v>673</v>
      </c>
      <c r="C142" s="37">
        <v>0</v>
      </c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53"/>
      <c r="R142" s="53"/>
    </row>
    <row r="143" spans="1:18" x14ac:dyDescent="0.35">
      <c r="A143" s="38" t="s">
        <v>672</v>
      </c>
      <c r="B143" s="39" t="s">
        <v>671</v>
      </c>
      <c r="C143" s="40">
        <v>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53"/>
      <c r="R143" s="53"/>
    </row>
    <row r="144" spans="1:18" x14ac:dyDescent="0.35">
      <c r="A144" s="35" t="s">
        <v>670</v>
      </c>
      <c r="B144" s="36" t="s">
        <v>669</v>
      </c>
      <c r="C144" s="37">
        <v>0</v>
      </c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53"/>
      <c r="R144" s="53"/>
    </row>
    <row r="145" spans="1:18" x14ac:dyDescent="0.35">
      <c r="A145" s="38" t="s">
        <v>668</v>
      </c>
      <c r="B145" s="39" t="s">
        <v>667</v>
      </c>
      <c r="C145" s="40">
        <v>0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53"/>
      <c r="R145" s="53"/>
    </row>
    <row r="146" spans="1:18" x14ac:dyDescent="0.35">
      <c r="A146" s="35" t="s">
        <v>666</v>
      </c>
      <c r="B146" s="36" t="s">
        <v>665</v>
      </c>
      <c r="C146" s="37">
        <v>0</v>
      </c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53"/>
      <c r="R146" s="53"/>
    </row>
    <row r="147" spans="1:18" x14ac:dyDescent="0.35">
      <c r="A147" s="38" t="s">
        <v>664</v>
      </c>
      <c r="B147" s="39" t="s">
        <v>129</v>
      </c>
      <c r="C147" s="40">
        <v>11408.38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53"/>
      <c r="R147" s="53"/>
    </row>
    <row r="148" spans="1:18" x14ac:dyDescent="0.35">
      <c r="A148" s="35" t="s">
        <v>663</v>
      </c>
      <c r="B148" s="36" t="s">
        <v>128</v>
      </c>
      <c r="C148" s="37">
        <v>11423.66</v>
      </c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53"/>
      <c r="R148" s="53"/>
    </row>
    <row r="149" spans="1:18" x14ac:dyDescent="0.35">
      <c r="A149" s="38" t="s">
        <v>662</v>
      </c>
      <c r="B149" s="39" t="s">
        <v>131</v>
      </c>
      <c r="C149" s="40">
        <v>11520.57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53"/>
      <c r="R149" s="53"/>
    </row>
    <row r="150" spans="1:18" x14ac:dyDescent="0.35">
      <c r="A150" s="35" t="s">
        <v>661</v>
      </c>
      <c r="B150" s="36" t="s">
        <v>130</v>
      </c>
      <c r="C150" s="37">
        <v>11541.77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53"/>
      <c r="R150" s="53"/>
    </row>
    <row r="151" spans="1:18" x14ac:dyDescent="0.35">
      <c r="A151" s="38" t="s">
        <v>660</v>
      </c>
      <c r="B151" s="39" t="s">
        <v>132</v>
      </c>
      <c r="C151" s="40">
        <v>11368.84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53"/>
      <c r="R151" s="53"/>
    </row>
    <row r="152" spans="1:18" x14ac:dyDescent="0.35">
      <c r="A152" s="35" t="s">
        <v>659</v>
      </c>
      <c r="B152" s="36" t="s">
        <v>658</v>
      </c>
      <c r="C152" s="37">
        <v>0</v>
      </c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53"/>
      <c r="R152" s="53"/>
    </row>
    <row r="153" spans="1:18" x14ac:dyDescent="0.35">
      <c r="A153" s="38" t="s">
        <v>657</v>
      </c>
      <c r="B153" s="39" t="s">
        <v>656</v>
      </c>
      <c r="C153" s="40">
        <v>11646.58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53"/>
      <c r="R153" s="53"/>
    </row>
    <row r="154" spans="1:18" x14ac:dyDescent="0.35">
      <c r="A154" s="35" t="s">
        <v>655</v>
      </c>
      <c r="B154" s="36" t="s">
        <v>654</v>
      </c>
      <c r="C154" s="37">
        <v>10444.01</v>
      </c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53"/>
      <c r="R154" s="53"/>
    </row>
    <row r="155" spans="1:18" x14ac:dyDescent="0.35">
      <c r="A155" s="38" t="s">
        <v>653</v>
      </c>
      <c r="B155" s="39" t="s">
        <v>652</v>
      </c>
      <c r="C155" s="40"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53"/>
      <c r="R155" s="53"/>
    </row>
    <row r="156" spans="1:18" x14ac:dyDescent="0.35">
      <c r="A156" s="35" t="s">
        <v>651</v>
      </c>
      <c r="B156" s="36" t="s">
        <v>135</v>
      </c>
      <c r="C156" s="37">
        <v>9797.3799999999992</v>
      </c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53"/>
      <c r="R156" s="53"/>
    </row>
    <row r="157" spans="1:18" x14ac:dyDescent="0.35">
      <c r="A157" s="38" t="s">
        <v>650</v>
      </c>
      <c r="B157" s="39" t="s">
        <v>136</v>
      </c>
      <c r="C157" s="40">
        <v>10728.18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53"/>
      <c r="R157" s="53"/>
    </row>
    <row r="158" spans="1:18" x14ac:dyDescent="0.35">
      <c r="A158" s="35" t="s">
        <v>649</v>
      </c>
      <c r="B158" s="36" t="s">
        <v>139</v>
      </c>
      <c r="C158" s="37">
        <v>10749.42</v>
      </c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53"/>
      <c r="R158" s="53"/>
    </row>
    <row r="159" spans="1:18" x14ac:dyDescent="0.35">
      <c r="A159" s="38" t="s">
        <v>648</v>
      </c>
      <c r="B159" s="39" t="s">
        <v>137</v>
      </c>
      <c r="C159" s="40">
        <v>10040.89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53"/>
      <c r="R159" s="53"/>
    </row>
    <row r="160" spans="1:18" x14ac:dyDescent="0.35">
      <c r="A160" s="35" t="s">
        <v>647</v>
      </c>
      <c r="B160" s="36" t="s">
        <v>138</v>
      </c>
      <c r="C160" s="37">
        <v>10064.19</v>
      </c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53"/>
      <c r="R160" s="53"/>
    </row>
    <row r="161" spans="1:18" x14ac:dyDescent="0.35">
      <c r="A161" s="38" t="s">
        <v>646</v>
      </c>
      <c r="B161" s="39" t="s">
        <v>134</v>
      </c>
      <c r="C161" s="40">
        <v>10643.47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53"/>
      <c r="R161" s="53"/>
    </row>
    <row r="162" spans="1:18" x14ac:dyDescent="0.35">
      <c r="A162" s="35" t="s">
        <v>645</v>
      </c>
      <c r="B162" s="36" t="s">
        <v>644</v>
      </c>
      <c r="C162" s="37">
        <v>0</v>
      </c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53"/>
      <c r="R162" s="53"/>
    </row>
    <row r="163" spans="1:18" x14ac:dyDescent="0.35">
      <c r="A163" s="38" t="s">
        <v>643</v>
      </c>
      <c r="B163" s="39" t="s">
        <v>150</v>
      </c>
      <c r="C163" s="40">
        <v>10110.16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53"/>
      <c r="R163" s="53"/>
    </row>
    <row r="164" spans="1:18" x14ac:dyDescent="0.35">
      <c r="A164" s="35" t="s">
        <v>642</v>
      </c>
      <c r="B164" s="36" t="s">
        <v>141</v>
      </c>
      <c r="C164" s="37">
        <v>10271.459999999999</v>
      </c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53"/>
      <c r="R164" s="53"/>
    </row>
    <row r="165" spans="1:18" x14ac:dyDescent="0.35">
      <c r="A165" s="38" t="s">
        <v>641</v>
      </c>
      <c r="B165" s="39" t="s">
        <v>142</v>
      </c>
      <c r="C165" s="40">
        <v>10531.97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53"/>
      <c r="R165" s="53"/>
    </row>
    <row r="166" spans="1:18" x14ac:dyDescent="0.35">
      <c r="A166" s="35" t="s">
        <v>640</v>
      </c>
      <c r="B166" s="36" t="s">
        <v>148</v>
      </c>
      <c r="C166" s="37">
        <v>10198.049999999999</v>
      </c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53"/>
      <c r="R166" s="53"/>
    </row>
    <row r="167" spans="1:18" x14ac:dyDescent="0.35">
      <c r="A167" s="38" t="s">
        <v>639</v>
      </c>
      <c r="B167" s="39" t="s">
        <v>143</v>
      </c>
      <c r="C167" s="40">
        <v>10423.959999999999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53"/>
      <c r="R167" s="53"/>
    </row>
    <row r="168" spans="1:18" x14ac:dyDescent="0.35">
      <c r="A168" s="35" t="s">
        <v>638</v>
      </c>
      <c r="B168" s="36" t="s">
        <v>145</v>
      </c>
      <c r="C168" s="37">
        <v>10149.1</v>
      </c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53"/>
      <c r="R168" s="53"/>
    </row>
    <row r="169" spans="1:18" x14ac:dyDescent="0.35">
      <c r="A169" s="38" t="s">
        <v>637</v>
      </c>
      <c r="B169" s="39" t="s">
        <v>147</v>
      </c>
      <c r="C169" s="40">
        <v>10925.82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53"/>
      <c r="R169" s="53"/>
    </row>
    <row r="170" spans="1:18" x14ac:dyDescent="0.35">
      <c r="A170" s="35" t="s">
        <v>636</v>
      </c>
      <c r="B170" s="36" t="s">
        <v>144</v>
      </c>
      <c r="C170" s="37">
        <v>9601.5300000000007</v>
      </c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53"/>
      <c r="R170" s="53"/>
    </row>
    <row r="171" spans="1:18" x14ac:dyDescent="0.35">
      <c r="A171" s="38" t="s">
        <v>635</v>
      </c>
      <c r="B171" s="39" t="s">
        <v>149</v>
      </c>
      <c r="C171" s="40">
        <v>10214.870000000001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53"/>
      <c r="R171" s="53"/>
    </row>
    <row r="172" spans="1:18" x14ac:dyDescent="0.35">
      <c r="A172" s="35" t="s">
        <v>634</v>
      </c>
      <c r="B172" s="36" t="s">
        <v>146</v>
      </c>
      <c r="C172" s="37">
        <v>10119.799999999999</v>
      </c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53"/>
      <c r="R172" s="53"/>
    </row>
    <row r="173" spans="1:18" x14ac:dyDescent="0.35">
      <c r="A173" s="38" t="s">
        <v>633</v>
      </c>
      <c r="B173" s="39" t="s">
        <v>159</v>
      </c>
      <c r="C173" s="40">
        <v>9986.92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53"/>
      <c r="R173" s="53"/>
    </row>
    <row r="174" spans="1:18" x14ac:dyDescent="0.35">
      <c r="A174" s="35" t="s">
        <v>632</v>
      </c>
      <c r="B174" s="36" t="s">
        <v>631</v>
      </c>
      <c r="C174" s="37">
        <v>0</v>
      </c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53"/>
      <c r="R174" s="53"/>
    </row>
    <row r="175" spans="1:18" x14ac:dyDescent="0.35">
      <c r="A175" s="38" t="s">
        <v>630</v>
      </c>
      <c r="B175" s="39" t="s">
        <v>156</v>
      </c>
      <c r="C175" s="40">
        <v>10914.37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53"/>
      <c r="R175" s="53"/>
    </row>
    <row r="176" spans="1:18" x14ac:dyDescent="0.35">
      <c r="A176" s="35" t="s">
        <v>629</v>
      </c>
      <c r="B176" s="36" t="s">
        <v>158</v>
      </c>
      <c r="C176" s="37">
        <v>10108.49</v>
      </c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53"/>
      <c r="R176" s="53"/>
    </row>
    <row r="177" spans="1:18" x14ac:dyDescent="0.35">
      <c r="A177" s="38" t="s">
        <v>628</v>
      </c>
      <c r="B177" s="39" t="s">
        <v>157</v>
      </c>
      <c r="C177" s="40">
        <v>10132.049999999999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53"/>
      <c r="R177" s="53"/>
    </row>
    <row r="178" spans="1:18" x14ac:dyDescent="0.35">
      <c r="A178" s="35" t="s">
        <v>627</v>
      </c>
      <c r="B178" s="36" t="s">
        <v>152</v>
      </c>
      <c r="C178" s="37">
        <v>10186.94</v>
      </c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53"/>
      <c r="R178" s="53"/>
    </row>
    <row r="179" spans="1:18" x14ac:dyDescent="0.35">
      <c r="A179" s="38" t="s">
        <v>626</v>
      </c>
      <c r="B179" s="39" t="s">
        <v>164</v>
      </c>
      <c r="C179" s="40">
        <v>10271.52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53"/>
      <c r="R179" s="53"/>
    </row>
    <row r="180" spans="1:18" x14ac:dyDescent="0.35">
      <c r="A180" s="35" t="s">
        <v>625</v>
      </c>
      <c r="B180" s="36" t="s">
        <v>153</v>
      </c>
      <c r="C180" s="37">
        <v>9714.0400000000009</v>
      </c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53"/>
      <c r="R180" s="53"/>
    </row>
    <row r="181" spans="1:18" x14ac:dyDescent="0.35">
      <c r="A181" s="38" t="s">
        <v>624</v>
      </c>
      <c r="B181" s="39" t="s">
        <v>162</v>
      </c>
      <c r="C181" s="40">
        <v>10055.700000000001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53"/>
      <c r="R181" s="53"/>
    </row>
    <row r="182" spans="1:18" x14ac:dyDescent="0.35">
      <c r="A182" s="35" t="s">
        <v>623</v>
      </c>
      <c r="B182" s="36" t="s">
        <v>160</v>
      </c>
      <c r="C182" s="37">
        <v>10049.76</v>
      </c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53"/>
      <c r="R182" s="53"/>
    </row>
    <row r="183" spans="1:18" x14ac:dyDescent="0.35">
      <c r="A183" s="38" t="s">
        <v>622</v>
      </c>
      <c r="B183" s="39" t="s">
        <v>161</v>
      </c>
      <c r="C183" s="40">
        <v>10304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53"/>
      <c r="R183" s="53"/>
    </row>
    <row r="184" spans="1:18" x14ac:dyDescent="0.35">
      <c r="A184" s="35" t="s">
        <v>621</v>
      </c>
      <c r="B184" s="36" t="s">
        <v>155</v>
      </c>
      <c r="C184" s="37">
        <v>10198.120000000001</v>
      </c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53"/>
      <c r="R184" s="53"/>
    </row>
    <row r="185" spans="1:18" x14ac:dyDescent="0.35">
      <c r="A185" s="38" t="s">
        <v>620</v>
      </c>
      <c r="B185" s="39" t="s">
        <v>163</v>
      </c>
      <c r="C185" s="40">
        <v>10153.450000000001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53"/>
      <c r="R185" s="53"/>
    </row>
    <row r="186" spans="1:18" x14ac:dyDescent="0.35">
      <c r="A186" s="35" t="s">
        <v>619</v>
      </c>
      <c r="B186" s="36" t="s">
        <v>154</v>
      </c>
      <c r="C186" s="37">
        <v>10074.799999999999</v>
      </c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53"/>
      <c r="R186" s="53"/>
    </row>
    <row r="187" spans="1:18" x14ac:dyDescent="0.35">
      <c r="A187" s="38" t="s">
        <v>618</v>
      </c>
      <c r="B187" s="39" t="s">
        <v>617</v>
      </c>
      <c r="C187" s="40"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53"/>
      <c r="R187" s="53"/>
    </row>
    <row r="188" spans="1:18" x14ac:dyDescent="0.35">
      <c r="A188" s="35" t="s">
        <v>616</v>
      </c>
      <c r="B188" s="36" t="s">
        <v>172</v>
      </c>
      <c r="C188" s="37">
        <v>10537.19</v>
      </c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R188" s="53"/>
    </row>
    <row r="189" spans="1:18" x14ac:dyDescent="0.35">
      <c r="A189" s="38" t="s">
        <v>615</v>
      </c>
      <c r="B189" s="39" t="s">
        <v>171</v>
      </c>
      <c r="C189" s="40">
        <v>9948.11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R189" s="53"/>
    </row>
    <row r="190" spans="1:18" x14ac:dyDescent="0.35">
      <c r="A190" s="35" t="s">
        <v>614</v>
      </c>
      <c r="B190" s="36" t="s">
        <v>166</v>
      </c>
      <c r="C190" s="37">
        <v>10053.43</v>
      </c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R190" s="53"/>
    </row>
    <row r="191" spans="1:18" x14ac:dyDescent="0.35">
      <c r="A191" s="38" t="s">
        <v>613</v>
      </c>
      <c r="B191" s="39" t="s">
        <v>167</v>
      </c>
      <c r="C191" s="40">
        <v>9369.01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R191" s="53"/>
    </row>
    <row r="192" spans="1:18" x14ac:dyDescent="0.35">
      <c r="A192" s="35" t="s">
        <v>612</v>
      </c>
      <c r="B192" s="36" t="s">
        <v>170</v>
      </c>
      <c r="C192" s="37">
        <v>10374.89</v>
      </c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R192" s="53"/>
    </row>
    <row r="193" spans="1:18" x14ac:dyDescent="0.35">
      <c r="A193" s="38" t="s">
        <v>611</v>
      </c>
      <c r="B193" s="39" t="s">
        <v>173</v>
      </c>
      <c r="C193" s="40">
        <v>10201.01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R193" s="53"/>
    </row>
    <row r="194" spans="1:18" x14ac:dyDescent="0.35">
      <c r="A194" s="35" t="s">
        <v>610</v>
      </c>
      <c r="B194" s="36" t="s">
        <v>169</v>
      </c>
      <c r="C194" s="37">
        <v>10344.58</v>
      </c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R194" s="53"/>
    </row>
    <row r="195" spans="1:18" x14ac:dyDescent="0.35">
      <c r="A195" s="38" t="s">
        <v>609</v>
      </c>
      <c r="B195" s="39" t="s">
        <v>168</v>
      </c>
      <c r="C195" s="40">
        <v>10128.58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R195" s="53"/>
    </row>
    <row r="196" spans="1:18" x14ac:dyDescent="0.35">
      <c r="A196" s="35" t="s">
        <v>608</v>
      </c>
      <c r="B196" s="36" t="s">
        <v>181</v>
      </c>
      <c r="C196" s="37">
        <v>10463.44</v>
      </c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53"/>
      <c r="R196" s="53"/>
    </row>
    <row r="197" spans="1:18" x14ac:dyDescent="0.35">
      <c r="A197" s="38" t="s">
        <v>607</v>
      </c>
      <c r="B197" s="39" t="s">
        <v>175</v>
      </c>
      <c r="C197" s="40">
        <v>10702.57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53"/>
      <c r="R197" s="53"/>
    </row>
    <row r="198" spans="1:18" x14ac:dyDescent="0.35">
      <c r="A198" s="35" t="s">
        <v>606</v>
      </c>
      <c r="B198" s="36" t="s">
        <v>180</v>
      </c>
      <c r="C198" s="37">
        <v>9953.4500000000007</v>
      </c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53"/>
      <c r="R198" s="53"/>
    </row>
    <row r="199" spans="1:18" x14ac:dyDescent="0.35">
      <c r="A199" s="38" t="s">
        <v>605</v>
      </c>
      <c r="B199" s="39" t="s">
        <v>177</v>
      </c>
      <c r="C199" s="40">
        <v>9558.11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53"/>
      <c r="R199" s="53"/>
    </row>
    <row r="200" spans="1:18" x14ac:dyDescent="0.35">
      <c r="A200" s="35" t="s">
        <v>604</v>
      </c>
      <c r="B200" s="36" t="s">
        <v>179</v>
      </c>
      <c r="C200" s="37">
        <v>10778.82</v>
      </c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53"/>
      <c r="R200" s="53"/>
    </row>
    <row r="201" spans="1:18" x14ac:dyDescent="0.35">
      <c r="A201" s="38" t="s">
        <v>603</v>
      </c>
      <c r="B201" s="39" t="s">
        <v>178</v>
      </c>
      <c r="C201" s="40">
        <v>10891.19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53"/>
      <c r="R201" s="53"/>
    </row>
    <row r="202" spans="1:18" x14ac:dyDescent="0.35">
      <c r="A202" s="35" t="s">
        <v>602</v>
      </c>
      <c r="B202" s="36" t="s">
        <v>176</v>
      </c>
      <c r="C202" s="37">
        <v>10515.02</v>
      </c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53"/>
      <c r="R202" s="53"/>
    </row>
    <row r="203" spans="1:18" x14ac:dyDescent="0.35">
      <c r="A203" s="38" t="s">
        <v>601</v>
      </c>
      <c r="B203" s="39" t="s">
        <v>185</v>
      </c>
      <c r="C203" s="40">
        <v>10277.299999999999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53"/>
      <c r="R203" s="53"/>
    </row>
    <row r="204" spans="1:18" x14ac:dyDescent="0.35">
      <c r="A204" s="35" t="s">
        <v>600</v>
      </c>
      <c r="B204" s="36" t="s">
        <v>187</v>
      </c>
      <c r="C204" s="37">
        <v>9594.07</v>
      </c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53"/>
      <c r="R204" s="53"/>
    </row>
    <row r="205" spans="1:18" x14ac:dyDescent="0.35">
      <c r="A205" s="38" t="s">
        <v>599</v>
      </c>
      <c r="B205" s="39" t="s">
        <v>186</v>
      </c>
      <c r="C205" s="40">
        <v>10005.14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53"/>
      <c r="R205" s="53"/>
    </row>
    <row r="206" spans="1:18" x14ac:dyDescent="0.35">
      <c r="A206" s="35" t="s">
        <v>598</v>
      </c>
      <c r="B206" s="36" t="s">
        <v>183</v>
      </c>
      <c r="C206" s="37">
        <v>10065.56</v>
      </c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53"/>
      <c r="R206" s="53"/>
    </row>
    <row r="207" spans="1:18" x14ac:dyDescent="0.35">
      <c r="A207" s="38" t="s">
        <v>597</v>
      </c>
      <c r="B207" s="39" t="s">
        <v>189</v>
      </c>
      <c r="C207" s="40">
        <v>10195.84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53"/>
      <c r="R207" s="53"/>
    </row>
    <row r="208" spans="1:18" x14ac:dyDescent="0.35">
      <c r="A208" s="35" t="s">
        <v>596</v>
      </c>
      <c r="B208" s="36" t="s">
        <v>184</v>
      </c>
      <c r="C208" s="37">
        <v>10001.89</v>
      </c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53"/>
      <c r="R208" s="53"/>
    </row>
    <row r="209" spans="1:18" x14ac:dyDescent="0.35">
      <c r="A209" s="38" t="s">
        <v>595</v>
      </c>
      <c r="B209" s="39" t="s">
        <v>190</v>
      </c>
      <c r="C209" s="40">
        <v>9947.58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53"/>
      <c r="R209" s="53"/>
    </row>
    <row r="210" spans="1:18" x14ac:dyDescent="0.35">
      <c r="A210" s="35" t="s">
        <v>594</v>
      </c>
      <c r="B210" s="36" t="s">
        <v>188</v>
      </c>
      <c r="C210" s="37">
        <v>10071.34</v>
      </c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53"/>
      <c r="R210" s="53"/>
    </row>
    <row r="211" spans="1:18" x14ac:dyDescent="0.35">
      <c r="A211" s="38" t="s">
        <v>862</v>
      </c>
      <c r="B211" s="39" t="s">
        <v>863</v>
      </c>
      <c r="C211" s="40">
        <v>10515.81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53"/>
      <c r="R211" s="53"/>
    </row>
    <row r="212" spans="1:18" x14ac:dyDescent="0.35">
      <c r="A212" s="35" t="s">
        <v>593</v>
      </c>
      <c r="B212" s="36" t="s">
        <v>194</v>
      </c>
      <c r="C212" s="37">
        <v>9967.1200000000008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53"/>
      <c r="R212" s="53"/>
    </row>
    <row r="213" spans="1:18" x14ac:dyDescent="0.35">
      <c r="A213" s="38" t="s">
        <v>592</v>
      </c>
      <c r="B213" s="39" t="s">
        <v>195</v>
      </c>
      <c r="C213" s="40">
        <v>10035.65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53"/>
      <c r="R213" s="53"/>
    </row>
    <row r="214" spans="1:18" x14ac:dyDescent="0.35">
      <c r="A214" s="35" t="s">
        <v>591</v>
      </c>
      <c r="B214" s="36" t="s">
        <v>196</v>
      </c>
      <c r="C214" s="37">
        <v>9690.82</v>
      </c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53"/>
      <c r="R214" s="53"/>
    </row>
    <row r="215" spans="1:18" x14ac:dyDescent="0.35">
      <c r="A215" s="38" t="s">
        <v>590</v>
      </c>
      <c r="B215" s="39" t="s">
        <v>192</v>
      </c>
      <c r="C215" s="40">
        <v>9902.0499999999993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53"/>
      <c r="R215" s="53"/>
    </row>
    <row r="216" spans="1:18" x14ac:dyDescent="0.35">
      <c r="A216" s="35" t="s">
        <v>589</v>
      </c>
      <c r="B216" s="36" t="s">
        <v>197</v>
      </c>
      <c r="C216" s="37">
        <v>9958.66</v>
      </c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53"/>
      <c r="R216" s="53"/>
    </row>
    <row r="217" spans="1:18" x14ac:dyDescent="0.35">
      <c r="A217" s="38" t="s">
        <v>588</v>
      </c>
      <c r="B217" s="39" t="s">
        <v>193</v>
      </c>
      <c r="C217" s="40">
        <v>9865.7900000000009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53"/>
      <c r="R217" s="53"/>
    </row>
    <row r="218" spans="1:18" x14ac:dyDescent="0.35">
      <c r="A218" s="35" t="s">
        <v>587</v>
      </c>
      <c r="B218" s="36" t="s">
        <v>200</v>
      </c>
      <c r="C218" s="37">
        <v>9964.2000000000007</v>
      </c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53"/>
      <c r="R218" s="53"/>
    </row>
    <row r="219" spans="1:18" x14ac:dyDescent="0.35">
      <c r="A219" s="38" t="s">
        <v>586</v>
      </c>
      <c r="B219" s="39" t="s">
        <v>199</v>
      </c>
      <c r="C219" s="40">
        <v>9853.8799999999992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53"/>
      <c r="R219" s="53"/>
    </row>
    <row r="220" spans="1:18" x14ac:dyDescent="0.35">
      <c r="A220" s="35" t="s">
        <v>585</v>
      </c>
      <c r="B220" s="36" t="s">
        <v>201</v>
      </c>
      <c r="C220" s="37">
        <v>10174.24</v>
      </c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53"/>
      <c r="R220" s="53"/>
    </row>
    <row r="221" spans="1:18" x14ac:dyDescent="0.35">
      <c r="A221" s="38" t="s">
        <v>584</v>
      </c>
      <c r="B221" s="39" t="s">
        <v>213</v>
      </c>
      <c r="C221" s="40">
        <v>10263.209999999999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53"/>
      <c r="R221" s="53"/>
    </row>
    <row r="222" spans="1:18" x14ac:dyDescent="0.35">
      <c r="A222" s="35" t="s">
        <v>583</v>
      </c>
      <c r="B222" s="36" t="s">
        <v>212</v>
      </c>
      <c r="C222" s="37">
        <v>10815.91</v>
      </c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53"/>
      <c r="R222" s="53"/>
    </row>
    <row r="223" spans="1:18" x14ac:dyDescent="0.35">
      <c r="A223" s="38" t="s">
        <v>582</v>
      </c>
      <c r="B223" s="39" t="s">
        <v>214</v>
      </c>
      <c r="C223" s="40">
        <v>10966.67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53"/>
      <c r="R223" s="53"/>
    </row>
    <row r="224" spans="1:18" x14ac:dyDescent="0.35">
      <c r="A224" s="35" t="s">
        <v>581</v>
      </c>
      <c r="B224" s="36" t="s">
        <v>204</v>
      </c>
      <c r="C224" s="37">
        <v>10680.94</v>
      </c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53"/>
      <c r="R224" s="53"/>
    </row>
    <row r="225" spans="1:18" x14ac:dyDescent="0.35">
      <c r="A225" s="38" t="s">
        <v>580</v>
      </c>
      <c r="B225" s="39" t="s">
        <v>215</v>
      </c>
      <c r="C225" s="40">
        <v>10589.26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53"/>
      <c r="R225" s="53"/>
    </row>
    <row r="226" spans="1:18" x14ac:dyDescent="0.35">
      <c r="A226" s="35" t="s">
        <v>579</v>
      </c>
      <c r="B226" s="36" t="s">
        <v>864</v>
      </c>
      <c r="C226" s="37">
        <v>10873.14</v>
      </c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53"/>
      <c r="R226" s="53"/>
    </row>
    <row r="227" spans="1:18" x14ac:dyDescent="0.35">
      <c r="A227" s="38" t="s">
        <v>578</v>
      </c>
      <c r="B227" s="39" t="s">
        <v>206</v>
      </c>
      <c r="C227" s="40">
        <v>11416.6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53"/>
      <c r="R227" s="53"/>
    </row>
    <row r="228" spans="1:18" x14ac:dyDescent="0.35">
      <c r="A228" s="35" t="s">
        <v>577</v>
      </c>
      <c r="B228" s="36" t="s">
        <v>210</v>
      </c>
      <c r="C228" s="37">
        <v>10464.5</v>
      </c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53"/>
      <c r="R228" s="53"/>
    </row>
    <row r="229" spans="1:18" x14ac:dyDescent="0.35">
      <c r="A229" s="38" t="s">
        <v>576</v>
      </c>
      <c r="B229" s="39" t="s">
        <v>205</v>
      </c>
      <c r="C229" s="40">
        <v>10627.21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53"/>
      <c r="R229" s="53"/>
    </row>
    <row r="230" spans="1:18" x14ac:dyDescent="0.35">
      <c r="A230" s="35" t="s">
        <v>575</v>
      </c>
      <c r="B230" s="36" t="s">
        <v>211</v>
      </c>
      <c r="C230" s="37">
        <v>10940.87</v>
      </c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53"/>
      <c r="R230" s="53"/>
    </row>
    <row r="231" spans="1:18" x14ac:dyDescent="0.35">
      <c r="A231" s="38" t="s">
        <v>574</v>
      </c>
      <c r="B231" s="39" t="s">
        <v>209</v>
      </c>
      <c r="C231" s="40">
        <v>10354.91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53"/>
      <c r="R231" s="53"/>
    </row>
    <row r="232" spans="1:18" x14ac:dyDescent="0.35">
      <c r="A232" s="35" t="s">
        <v>573</v>
      </c>
      <c r="B232" s="36" t="s">
        <v>203</v>
      </c>
      <c r="C232" s="37">
        <v>10483.92</v>
      </c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53"/>
      <c r="R232" s="53"/>
    </row>
    <row r="233" spans="1:18" x14ac:dyDescent="0.35">
      <c r="A233" s="38" t="s">
        <v>572</v>
      </c>
      <c r="B233" s="39" t="s">
        <v>207</v>
      </c>
      <c r="C233" s="40">
        <v>10099.84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53"/>
      <c r="R233" s="53"/>
    </row>
    <row r="234" spans="1:18" x14ac:dyDescent="0.35">
      <c r="A234" s="35" t="s">
        <v>571</v>
      </c>
      <c r="B234" s="36" t="s">
        <v>216</v>
      </c>
      <c r="C234" s="37">
        <v>10483.73</v>
      </c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53"/>
      <c r="R234" s="53"/>
    </row>
    <row r="235" spans="1:18" x14ac:dyDescent="0.35">
      <c r="A235" s="38" t="s">
        <v>570</v>
      </c>
      <c r="B235" s="39" t="s">
        <v>208</v>
      </c>
      <c r="C235" s="40">
        <v>10561.4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53"/>
      <c r="R235" s="53"/>
    </row>
    <row r="236" spans="1:18" x14ac:dyDescent="0.35">
      <c r="A236" s="35" t="s">
        <v>569</v>
      </c>
      <c r="B236" s="36" t="s">
        <v>568</v>
      </c>
      <c r="C236" s="37">
        <v>10221.39</v>
      </c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53"/>
      <c r="R236" s="53"/>
    </row>
    <row r="237" spans="1:18" x14ac:dyDescent="0.35">
      <c r="A237" s="38" t="s">
        <v>567</v>
      </c>
      <c r="B237" s="39" t="s">
        <v>566</v>
      </c>
      <c r="C237" s="40">
        <v>12517.91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53"/>
      <c r="R237" s="53"/>
    </row>
    <row r="238" spans="1:18" x14ac:dyDescent="0.35">
      <c r="A238" s="35" t="s">
        <v>565</v>
      </c>
      <c r="B238" s="36" t="s">
        <v>564</v>
      </c>
      <c r="C238" s="37">
        <v>10217.280000000001</v>
      </c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53"/>
      <c r="R238" s="53"/>
    </row>
    <row r="239" spans="1:18" x14ac:dyDescent="0.35">
      <c r="A239" s="38" t="s">
        <v>563</v>
      </c>
      <c r="B239" s="39" t="s">
        <v>562</v>
      </c>
      <c r="C239" s="40">
        <v>0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53"/>
      <c r="R239" s="53"/>
    </row>
    <row r="240" spans="1:18" x14ac:dyDescent="0.35">
      <c r="A240" s="35" t="s">
        <v>561</v>
      </c>
      <c r="B240" s="36" t="s">
        <v>560</v>
      </c>
      <c r="C240" s="37">
        <v>0</v>
      </c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53"/>
      <c r="R240" s="53"/>
    </row>
    <row r="241" spans="1:18" x14ac:dyDescent="0.35">
      <c r="A241" s="38" t="s">
        <v>559</v>
      </c>
      <c r="B241" s="39" t="s">
        <v>558</v>
      </c>
      <c r="C241" s="40">
        <v>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53"/>
      <c r="R241" s="53"/>
    </row>
    <row r="242" spans="1:18" x14ac:dyDescent="0.35">
      <c r="A242" s="35" t="s">
        <v>557</v>
      </c>
      <c r="B242" s="36" t="s">
        <v>556</v>
      </c>
      <c r="C242" s="37">
        <v>0</v>
      </c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53"/>
      <c r="R242" s="53"/>
    </row>
    <row r="243" spans="1:18" x14ac:dyDescent="0.35">
      <c r="A243" s="38" t="s">
        <v>555</v>
      </c>
      <c r="B243" s="39" t="s">
        <v>221</v>
      </c>
      <c r="C243" s="40">
        <v>13582.1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53"/>
      <c r="R243" s="53"/>
    </row>
    <row r="244" spans="1:18" x14ac:dyDescent="0.35">
      <c r="A244" s="35" t="s">
        <v>554</v>
      </c>
      <c r="B244" s="36" t="s">
        <v>219</v>
      </c>
      <c r="C244" s="37">
        <v>10585.66</v>
      </c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53"/>
      <c r="R244" s="53"/>
    </row>
    <row r="245" spans="1:18" x14ac:dyDescent="0.35">
      <c r="A245" s="38" t="s">
        <v>553</v>
      </c>
      <c r="B245" s="39" t="s">
        <v>218</v>
      </c>
      <c r="C245" s="40">
        <v>10681.61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53"/>
      <c r="R245" s="53"/>
    </row>
    <row r="246" spans="1:18" x14ac:dyDescent="0.35">
      <c r="A246" s="35" t="s">
        <v>552</v>
      </c>
      <c r="B246" s="36" t="s">
        <v>220</v>
      </c>
      <c r="C246" s="37">
        <v>10874.87</v>
      </c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53"/>
      <c r="R246" s="53"/>
    </row>
    <row r="247" spans="1:18" x14ac:dyDescent="0.35">
      <c r="A247" s="38" t="s">
        <v>551</v>
      </c>
      <c r="B247" s="39" t="s">
        <v>225</v>
      </c>
      <c r="C247" s="40">
        <v>10716.35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53"/>
      <c r="R247" s="53"/>
    </row>
    <row r="248" spans="1:18" x14ac:dyDescent="0.35">
      <c r="A248" s="35" t="s">
        <v>550</v>
      </c>
      <c r="B248" s="36" t="s">
        <v>224</v>
      </c>
      <c r="C248" s="37">
        <v>10910.42</v>
      </c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53"/>
      <c r="R248" s="53"/>
    </row>
    <row r="249" spans="1:18" x14ac:dyDescent="0.35">
      <c r="A249" s="38" t="s">
        <v>549</v>
      </c>
      <c r="B249" s="39" t="s">
        <v>229</v>
      </c>
      <c r="C249" s="40">
        <v>10945.53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53"/>
      <c r="R249" s="53"/>
    </row>
    <row r="250" spans="1:18" x14ac:dyDescent="0.35">
      <c r="A250" s="35" t="s">
        <v>548</v>
      </c>
      <c r="B250" s="36" t="s">
        <v>223</v>
      </c>
      <c r="C250" s="37">
        <v>11103.66</v>
      </c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53"/>
      <c r="R250" s="53"/>
    </row>
    <row r="251" spans="1:18" x14ac:dyDescent="0.35">
      <c r="A251" s="38" t="s">
        <v>547</v>
      </c>
      <c r="B251" s="39" t="s">
        <v>227</v>
      </c>
      <c r="C251" s="40">
        <v>10603.85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53"/>
      <c r="R251" s="53"/>
    </row>
    <row r="252" spans="1:18" x14ac:dyDescent="0.35">
      <c r="A252" s="35" t="s">
        <v>546</v>
      </c>
      <c r="B252" s="36" t="s">
        <v>226</v>
      </c>
      <c r="C252" s="37">
        <v>11510.51</v>
      </c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53"/>
      <c r="R252" s="53"/>
    </row>
    <row r="253" spans="1:18" x14ac:dyDescent="0.35">
      <c r="A253" s="38" t="s">
        <v>545</v>
      </c>
      <c r="B253" s="39" t="s">
        <v>228</v>
      </c>
      <c r="C253" s="40">
        <v>10882.87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53"/>
      <c r="R253" s="53"/>
    </row>
    <row r="254" spans="1:18" x14ac:dyDescent="0.35">
      <c r="A254" s="35" t="s">
        <v>544</v>
      </c>
      <c r="B254" s="36" t="s">
        <v>543</v>
      </c>
      <c r="C254" s="37">
        <v>0</v>
      </c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53"/>
      <c r="R254" s="53"/>
    </row>
    <row r="255" spans="1:18" x14ac:dyDescent="0.35">
      <c r="A255" s="38" t="s">
        <v>542</v>
      </c>
      <c r="B255" s="39" t="s">
        <v>541</v>
      </c>
      <c r="C255" s="40">
        <v>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53"/>
      <c r="R255" s="53"/>
    </row>
    <row r="256" spans="1:18" x14ac:dyDescent="0.35">
      <c r="A256" s="35" t="s">
        <v>540</v>
      </c>
      <c r="B256" s="36" t="s">
        <v>233</v>
      </c>
      <c r="C256" s="37">
        <v>11093.83</v>
      </c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53"/>
      <c r="R256" s="53"/>
    </row>
    <row r="257" spans="1:18" x14ac:dyDescent="0.35">
      <c r="A257" s="38" t="s">
        <v>539</v>
      </c>
      <c r="B257" s="39" t="s">
        <v>232</v>
      </c>
      <c r="C257" s="40">
        <v>10951.29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53"/>
      <c r="R257" s="53"/>
    </row>
    <row r="258" spans="1:18" x14ac:dyDescent="0.35">
      <c r="A258" s="35" t="s">
        <v>538</v>
      </c>
      <c r="B258" s="36" t="s">
        <v>231</v>
      </c>
      <c r="C258" s="37">
        <v>10096.06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53"/>
      <c r="R258" s="53"/>
    </row>
    <row r="259" spans="1:18" x14ac:dyDescent="0.35">
      <c r="A259" s="38" t="s">
        <v>537</v>
      </c>
      <c r="B259" s="39" t="s">
        <v>234</v>
      </c>
      <c r="C259" s="40">
        <v>9979.18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53"/>
      <c r="R259" s="53"/>
    </row>
    <row r="260" spans="1:18" x14ac:dyDescent="0.35">
      <c r="A260" s="35" t="s">
        <v>536</v>
      </c>
      <c r="B260" s="36" t="s">
        <v>239</v>
      </c>
      <c r="C260" s="37">
        <v>11409.69</v>
      </c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53"/>
      <c r="R260" s="53"/>
    </row>
    <row r="261" spans="1:18" x14ac:dyDescent="0.35">
      <c r="A261" s="38" t="s">
        <v>535</v>
      </c>
      <c r="B261" s="39" t="s">
        <v>242</v>
      </c>
      <c r="C261" s="40">
        <v>11345.61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53"/>
      <c r="R261" s="53"/>
    </row>
    <row r="262" spans="1:18" x14ac:dyDescent="0.35">
      <c r="A262" s="35" t="s">
        <v>534</v>
      </c>
      <c r="B262" s="36" t="s">
        <v>246</v>
      </c>
      <c r="C262" s="37">
        <v>11269.14</v>
      </c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53"/>
      <c r="R262" s="53"/>
    </row>
    <row r="263" spans="1:18" x14ac:dyDescent="0.35">
      <c r="A263" s="38" t="s">
        <v>533</v>
      </c>
      <c r="B263" s="39" t="s">
        <v>238</v>
      </c>
      <c r="C263" s="40">
        <v>11304.73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53"/>
      <c r="R263" s="53"/>
    </row>
    <row r="264" spans="1:18" x14ac:dyDescent="0.35">
      <c r="A264" s="35" t="s">
        <v>532</v>
      </c>
      <c r="B264" s="36" t="s">
        <v>236</v>
      </c>
      <c r="C264" s="37">
        <v>11046.88</v>
      </c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53"/>
      <c r="R264" s="53"/>
    </row>
    <row r="265" spans="1:18" x14ac:dyDescent="0.35">
      <c r="A265" s="38" t="s">
        <v>531</v>
      </c>
      <c r="B265" s="39" t="s">
        <v>244</v>
      </c>
      <c r="C265" s="40">
        <v>11113.59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53"/>
      <c r="R265" s="53"/>
    </row>
    <row r="266" spans="1:18" x14ac:dyDescent="0.35">
      <c r="A266" s="35" t="s">
        <v>530</v>
      </c>
      <c r="B266" s="36" t="s">
        <v>241</v>
      </c>
      <c r="C266" s="37">
        <v>12083.06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53"/>
      <c r="R266" s="53"/>
    </row>
    <row r="267" spans="1:18" x14ac:dyDescent="0.35">
      <c r="A267" s="38" t="s">
        <v>529</v>
      </c>
      <c r="B267" s="39" t="s">
        <v>245</v>
      </c>
      <c r="C267" s="40">
        <v>11212.24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53"/>
      <c r="R267" s="53"/>
    </row>
    <row r="268" spans="1:18" x14ac:dyDescent="0.35">
      <c r="A268" s="35" t="s">
        <v>528</v>
      </c>
      <c r="B268" s="36" t="s">
        <v>247</v>
      </c>
      <c r="C268" s="37">
        <v>11541.42</v>
      </c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53"/>
      <c r="R268" s="53"/>
    </row>
    <row r="269" spans="1:18" x14ac:dyDescent="0.35">
      <c r="A269" s="38" t="s">
        <v>527</v>
      </c>
      <c r="B269" s="39" t="s">
        <v>243</v>
      </c>
      <c r="C269" s="40">
        <v>10922.52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53"/>
      <c r="R269" s="53"/>
    </row>
    <row r="270" spans="1:18" x14ac:dyDescent="0.35">
      <c r="A270" s="35" t="s">
        <v>526</v>
      </c>
      <c r="B270" s="36" t="s">
        <v>249</v>
      </c>
      <c r="C270" s="37">
        <v>11403.92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53"/>
      <c r="R270" s="53"/>
    </row>
    <row r="271" spans="1:18" x14ac:dyDescent="0.35">
      <c r="A271" s="38" t="s">
        <v>525</v>
      </c>
      <c r="B271" s="39" t="s">
        <v>237</v>
      </c>
      <c r="C271" s="40">
        <v>11135.02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53"/>
      <c r="R271" s="53"/>
    </row>
    <row r="272" spans="1:18" x14ac:dyDescent="0.35">
      <c r="A272" s="35" t="s">
        <v>524</v>
      </c>
      <c r="B272" s="36" t="s">
        <v>240</v>
      </c>
      <c r="C272" s="37">
        <v>10916.68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53"/>
      <c r="R272" s="53"/>
    </row>
    <row r="273" spans="1:18" x14ac:dyDescent="0.35">
      <c r="A273" s="38" t="s">
        <v>523</v>
      </c>
      <c r="B273" s="39" t="s">
        <v>248</v>
      </c>
      <c r="C273" s="40">
        <v>11113.26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53"/>
      <c r="R273" s="53"/>
    </row>
    <row r="274" spans="1:18" x14ac:dyDescent="0.35">
      <c r="A274" s="35" t="s">
        <v>522</v>
      </c>
      <c r="B274" s="36" t="s">
        <v>521</v>
      </c>
      <c r="C274" s="37">
        <v>0</v>
      </c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53"/>
      <c r="R274" s="53"/>
    </row>
    <row r="275" spans="1:18" x14ac:dyDescent="0.35">
      <c r="A275" s="38" t="s">
        <v>520</v>
      </c>
      <c r="B275" s="39" t="s">
        <v>519</v>
      </c>
      <c r="C275" s="40">
        <v>0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53"/>
      <c r="R275" s="53"/>
    </row>
    <row r="276" spans="1:18" x14ac:dyDescent="0.35">
      <c r="A276" s="35" t="s">
        <v>518</v>
      </c>
      <c r="B276" s="36" t="s">
        <v>263</v>
      </c>
      <c r="C276" s="37">
        <v>10056.700000000001</v>
      </c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53"/>
      <c r="R276" s="53"/>
    </row>
    <row r="277" spans="1:18" x14ac:dyDescent="0.35">
      <c r="A277" s="38" t="s">
        <v>517</v>
      </c>
      <c r="B277" s="39" t="s">
        <v>261</v>
      </c>
      <c r="C277" s="40">
        <v>10740.05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53"/>
      <c r="R277" s="53"/>
    </row>
    <row r="278" spans="1:18" x14ac:dyDescent="0.35">
      <c r="A278" s="35" t="s">
        <v>516</v>
      </c>
      <c r="B278" s="36" t="s">
        <v>256</v>
      </c>
      <c r="C278" s="37">
        <v>10664.52</v>
      </c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53"/>
      <c r="R278" s="53"/>
    </row>
    <row r="279" spans="1:18" x14ac:dyDescent="0.35">
      <c r="A279" s="38" t="s">
        <v>515</v>
      </c>
      <c r="B279" s="39" t="s">
        <v>260</v>
      </c>
      <c r="C279" s="40">
        <v>10200.99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53"/>
      <c r="R279" s="53"/>
    </row>
    <row r="280" spans="1:18" x14ac:dyDescent="0.35">
      <c r="A280" s="35" t="s">
        <v>514</v>
      </c>
      <c r="B280" s="36" t="s">
        <v>259</v>
      </c>
      <c r="C280" s="37">
        <v>10201.56</v>
      </c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53"/>
      <c r="R280" s="53"/>
    </row>
    <row r="281" spans="1:18" x14ac:dyDescent="0.35">
      <c r="A281" s="38" t="s">
        <v>513</v>
      </c>
      <c r="B281" s="39" t="s">
        <v>258</v>
      </c>
      <c r="C281" s="40">
        <v>10175.620000000001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53"/>
      <c r="R281" s="53"/>
    </row>
    <row r="282" spans="1:18" x14ac:dyDescent="0.35">
      <c r="A282" s="35" t="s">
        <v>512</v>
      </c>
      <c r="B282" s="36" t="s">
        <v>251</v>
      </c>
      <c r="C282" s="37">
        <v>10230.33</v>
      </c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53"/>
      <c r="R282" s="53"/>
    </row>
    <row r="283" spans="1:18" x14ac:dyDescent="0.35">
      <c r="A283" s="38" t="s">
        <v>511</v>
      </c>
      <c r="B283" s="39" t="s">
        <v>255</v>
      </c>
      <c r="C283" s="40">
        <v>10325.92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53"/>
      <c r="R283" s="53"/>
    </row>
    <row r="284" spans="1:18" x14ac:dyDescent="0.35">
      <c r="A284" s="35" t="s">
        <v>510</v>
      </c>
      <c r="B284" s="36" t="s">
        <v>252</v>
      </c>
      <c r="C284" s="37">
        <v>10034.209999999999</v>
      </c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53"/>
      <c r="R284" s="53"/>
    </row>
    <row r="285" spans="1:18" x14ac:dyDescent="0.35">
      <c r="A285" s="38" t="s">
        <v>509</v>
      </c>
      <c r="B285" s="39" t="s">
        <v>254</v>
      </c>
      <c r="C285" s="40">
        <v>10286.719999999999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53"/>
      <c r="R285" s="53"/>
    </row>
    <row r="286" spans="1:18" x14ac:dyDescent="0.35">
      <c r="A286" s="35" t="s">
        <v>508</v>
      </c>
      <c r="B286" s="36" t="s">
        <v>257</v>
      </c>
      <c r="C286" s="37">
        <v>10118.68</v>
      </c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53"/>
      <c r="R286" s="53"/>
    </row>
    <row r="287" spans="1:18" x14ac:dyDescent="0.35">
      <c r="A287" s="38" t="s">
        <v>507</v>
      </c>
      <c r="B287" s="39" t="s">
        <v>264</v>
      </c>
      <c r="C287" s="40">
        <v>9953.9599999999991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53"/>
      <c r="R287" s="53"/>
    </row>
    <row r="288" spans="1:18" x14ac:dyDescent="0.35">
      <c r="A288" s="35" t="s">
        <v>506</v>
      </c>
      <c r="B288" s="36" t="s">
        <v>253</v>
      </c>
      <c r="C288" s="37">
        <v>9869.2999999999993</v>
      </c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53"/>
      <c r="R288" s="53"/>
    </row>
    <row r="289" spans="1:18" x14ac:dyDescent="0.35">
      <c r="A289" s="38" t="s">
        <v>505</v>
      </c>
      <c r="B289" s="39" t="s">
        <v>262</v>
      </c>
      <c r="C289" s="40">
        <v>10012.969999999999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53"/>
      <c r="R289" s="53"/>
    </row>
    <row r="290" spans="1:18" x14ac:dyDescent="0.35">
      <c r="A290" s="35" t="s">
        <v>504</v>
      </c>
      <c r="B290" s="36" t="s">
        <v>503</v>
      </c>
      <c r="C290" s="37">
        <v>0</v>
      </c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53"/>
      <c r="R290" s="53"/>
    </row>
    <row r="291" spans="1:18" x14ac:dyDescent="0.35">
      <c r="A291" s="38" t="s">
        <v>502</v>
      </c>
      <c r="B291" s="39" t="s">
        <v>501</v>
      </c>
      <c r="C291" s="40">
        <v>10273.17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53"/>
      <c r="R291" s="53"/>
    </row>
    <row r="292" spans="1:18" x14ac:dyDescent="0.35">
      <c r="A292" s="35" t="s">
        <v>500</v>
      </c>
      <c r="B292" s="36" t="s">
        <v>499</v>
      </c>
      <c r="C292" s="37">
        <v>0</v>
      </c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53"/>
      <c r="R292" s="53"/>
    </row>
    <row r="293" spans="1:18" x14ac:dyDescent="0.35">
      <c r="A293" s="38" t="s">
        <v>498</v>
      </c>
      <c r="B293" s="39" t="s">
        <v>497</v>
      </c>
      <c r="C293" s="40">
        <v>9436.16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53"/>
      <c r="R293" s="53"/>
    </row>
    <row r="294" spans="1:18" x14ac:dyDescent="0.35">
      <c r="A294" s="35" t="s">
        <v>496</v>
      </c>
      <c r="B294" s="36" t="s">
        <v>495</v>
      </c>
      <c r="C294" s="37">
        <v>9434.17</v>
      </c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53"/>
      <c r="R294" s="53"/>
    </row>
    <row r="295" spans="1:18" x14ac:dyDescent="0.35">
      <c r="A295" s="38" t="s">
        <v>494</v>
      </c>
      <c r="B295" s="39" t="s">
        <v>493</v>
      </c>
      <c r="C295" s="40">
        <v>0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53"/>
      <c r="R295" s="53"/>
    </row>
    <row r="296" spans="1:18" x14ac:dyDescent="0.35">
      <c r="A296" s="35" t="s">
        <v>492</v>
      </c>
      <c r="B296" s="36" t="s">
        <v>491</v>
      </c>
      <c r="C296" s="37">
        <v>0</v>
      </c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53"/>
      <c r="R296" s="53"/>
    </row>
    <row r="297" spans="1:18" x14ac:dyDescent="0.35">
      <c r="A297" s="38" t="s">
        <v>490</v>
      </c>
      <c r="B297" s="39" t="s">
        <v>489</v>
      </c>
      <c r="C297" s="40">
        <v>0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53"/>
      <c r="R297" s="53"/>
    </row>
    <row r="298" spans="1:18" x14ac:dyDescent="0.35">
      <c r="A298" s="35" t="s">
        <v>488</v>
      </c>
      <c r="B298" s="36" t="s">
        <v>274</v>
      </c>
      <c r="C298" s="37">
        <v>10347.290000000001</v>
      </c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53"/>
      <c r="R298" s="53"/>
    </row>
    <row r="299" spans="1:18" x14ac:dyDescent="0.35">
      <c r="A299" s="38" t="s">
        <v>487</v>
      </c>
      <c r="B299" s="39" t="s">
        <v>266</v>
      </c>
      <c r="C299" s="40">
        <v>9914.2099999999991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53"/>
      <c r="R299" s="53"/>
    </row>
    <row r="300" spans="1:18" x14ac:dyDescent="0.35">
      <c r="A300" s="35" t="s">
        <v>486</v>
      </c>
      <c r="B300" s="36" t="s">
        <v>277</v>
      </c>
      <c r="C300" s="37">
        <v>9821.3700000000008</v>
      </c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53"/>
      <c r="R300" s="53"/>
    </row>
    <row r="301" spans="1:18" x14ac:dyDescent="0.35">
      <c r="A301" s="38" t="s">
        <v>485</v>
      </c>
      <c r="B301" s="39" t="s">
        <v>276</v>
      </c>
      <c r="C301" s="40">
        <v>9647.9</v>
      </c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53"/>
      <c r="R301" s="53"/>
    </row>
    <row r="302" spans="1:18" x14ac:dyDescent="0.35">
      <c r="A302" s="35" t="s">
        <v>484</v>
      </c>
      <c r="B302" s="36" t="s">
        <v>268</v>
      </c>
      <c r="C302" s="37">
        <v>10309.799999999999</v>
      </c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53"/>
      <c r="R302" s="53"/>
    </row>
    <row r="303" spans="1:18" x14ac:dyDescent="0.35">
      <c r="A303" s="38" t="s">
        <v>483</v>
      </c>
      <c r="B303" s="39" t="s">
        <v>271</v>
      </c>
      <c r="C303" s="40">
        <v>9977.74</v>
      </c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53"/>
      <c r="R303" s="53"/>
    </row>
    <row r="304" spans="1:18" x14ac:dyDescent="0.35">
      <c r="A304" s="35" t="s">
        <v>482</v>
      </c>
      <c r="B304" s="36" t="s">
        <v>275</v>
      </c>
      <c r="C304" s="37">
        <v>10332.700000000001</v>
      </c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53"/>
      <c r="R304" s="53"/>
    </row>
    <row r="305" spans="1:18" x14ac:dyDescent="0.35">
      <c r="A305" s="38" t="s">
        <v>481</v>
      </c>
      <c r="B305" s="39" t="s">
        <v>269</v>
      </c>
      <c r="C305" s="40">
        <v>10651.63</v>
      </c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53"/>
      <c r="R305" s="53"/>
    </row>
    <row r="306" spans="1:18" x14ac:dyDescent="0.35">
      <c r="A306" s="35" t="s">
        <v>480</v>
      </c>
      <c r="B306" s="36" t="s">
        <v>267</v>
      </c>
      <c r="C306" s="37">
        <v>10040.35</v>
      </c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53"/>
      <c r="R306" s="53"/>
    </row>
    <row r="307" spans="1:18" x14ac:dyDescent="0.35">
      <c r="A307" s="38" t="s">
        <v>479</v>
      </c>
      <c r="B307" s="39" t="s">
        <v>272</v>
      </c>
      <c r="C307" s="40">
        <v>9925.1</v>
      </c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53"/>
      <c r="R307" s="53"/>
    </row>
    <row r="308" spans="1:18" x14ac:dyDescent="0.35">
      <c r="A308" s="35" t="s">
        <v>478</v>
      </c>
      <c r="B308" s="36" t="s">
        <v>273</v>
      </c>
      <c r="C308" s="37">
        <v>9737.01</v>
      </c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53"/>
      <c r="R308" s="53"/>
    </row>
    <row r="309" spans="1:18" x14ac:dyDescent="0.35">
      <c r="A309" s="38" t="s">
        <v>477</v>
      </c>
      <c r="B309" s="39" t="s">
        <v>270</v>
      </c>
      <c r="C309" s="40">
        <v>9848.7199999999993</v>
      </c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53"/>
      <c r="R309" s="53"/>
    </row>
    <row r="310" spans="1:18" x14ac:dyDescent="0.35">
      <c r="A310" s="35" t="s">
        <v>476</v>
      </c>
      <c r="B310" s="36" t="s">
        <v>286</v>
      </c>
      <c r="C310" s="37">
        <v>10163.1</v>
      </c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53"/>
      <c r="R310" s="53"/>
    </row>
    <row r="311" spans="1:18" x14ac:dyDescent="0.35">
      <c r="A311" s="38" t="s">
        <v>475</v>
      </c>
      <c r="B311" s="39" t="s">
        <v>280</v>
      </c>
      <c r="C311" s="40">
        <v>10067.49</v>
      </c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53"/>
      <c r="R311" s="53"/>
    </row>
    <row r="312" spans="1:18" x14ac:dyDescent="0.35">
      <c r="A312" s="35" t="s">
        <v>474</v>
      </c>
      <c r="B312" s="36" t="s">
        <v>285</v>
      </c>
      <c r="C312" s="37">
        <v>9999.35</v>
      </c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53"/>
      <c r="R312" s="53"/>
    </row>
    <row r="313" spans="1:18" x14ac:dyDescent="0.35">
      <c r="A313" s="38" t="s">
        <v>473</v>
      </c>
      <c r="B313" s="39" t="s">
        <v>281</v>
      </c>
      <c r="C313" s="40">
        <v>10126.99</v>
      </c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53"/>
      <c r="R313" s="53"/>
    </row>
    <row r="314" spans="1:18" x14ac:dyDescent="0.35">
      <c r="A314" s="35" t="s">
        <v>472</v>
      </c>
      <c r="B314" s="36" t="s">
        <v>282</v>
      </c>
      <c r="C314" s="37">
        <v>10061.040000000001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53"/>
      <c r="R314" s="53"/>
    </row>
    <row r="315" spans="1:18" x14ac:dyDescent="0.35">
      <c r="A315" s="38" t="s">
        <v>471</v>
      </c>
      <c r="B315" s="39" t="s">
        <v>279</v>
      </c>
      <c r="C315" s="40">
        <v>10290.64</v>
      </c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53"/>
      <c r="R315" s="53"/>
    </row>
    <row r="316" spans="1:18" x14ac:dyDescent="0.35">
      <c r="A316" s="35" t="s">
        <v>470</v>
      </c>
      <c r="B316" s="36" t="s">
        <v>283</v>
      </c>
      <c r="C316" s="37">
        <v>10048.09</v>
      </c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53"/>
      <c r="R316" s="53"/>
    </row>
    <row r="317" spans="1:18" x14ac:dyDescent="0.35">
      <c r="A317" s="38" t="s">
        <v>469</v>
      </c>
      <c r="B317" s="39" t="s">
        <v>284</v>
      </c>
      <c r="C317" s="40">
        <v>10101.26</v>
      </c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53"/>
      <c r="R317" s="53"/>
    </row>
    <row r="318" spans="1:18" x14ac:dyDescent="0.35">
      <c r="A318" s="35" t="s">
        <v>468</v>
      </c>
      <c r="B318" s="36" t="s">
        <v>467</v>
      </c>
      <c r="C318" s="37">
        <v>0</v>
      </c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53"/>
      <c r="R318" s="53"/>
    </row>
    <row r="319" spans="1:18" x14ac:dyDescent="0.35">
      <c r="A319" s="38" t="s">
        <v>466</v>
      </c>
      <c r="B319" s="39" t="s">
        <v>465</v>
      </c>
      <c r="C319" s="40">
        <v>10537.01</v>
      </c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53"/>
      <c r="R319" s="53"/>
    </row>
    <row r="320" spans="1:18" x14ac:dyDescent="0.35">
      <c r="A320" s="35" t="s">
        <v>464</v>
      </c>
      <c r="B320" s="36" t="s">
        <v>463</v>
      </c>
      <c r="C320" s="37">
        <v>0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53"/>
      <c r="R320" s="53"/>
    </row>
    <row r="321" spans="1:18" x14ac:dyDescent="0.35">
      <c r="A321" s="38" t="s">
        <v>462</v>
      </c>
      <c r="B321" s="39" t="s">
        <v>461</v>
      </c>
      <c r="C321" s="40">
        <v>0</v>
      </c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53"/>
      <c r="R321" s="53"/>
    </row>
    <row r="322" spans="1:18" x14ac:dyDescent="0.35">
      <c r="A322" s="35" t="s">
        <v>460</v>
      </c>
      <c r="B322" s="36" t="s">
        <v>459</v>
      </c>
      <c r="C322" s="37">
        <v>0</v>
      </c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53"/>
      <c r="R322" s="53"/>
    </row>
    <row r="323" spans="1:18" x14ac:dyDescent="0.35">
      <c r="A323" s="38" t="s">
        <v>458</v>
      </c>
      <c r="B323" s="39" t="s">
        <v>457</v>
      </c>
      <c r="C323" s="40">
        <v>0</v>
      </c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53"/>
      <c r="R323" s="53"/>
    </row>
    <row r="324" spans="1:18" x14ac:dyDescent="0.35">
      <c r="A324" s="35" t="s">
        <v>456</v>
      </c>
      <c r="B324" s="36" t="s">
        <v>455</v>
      </c>
      <c r="C324" s="37">
        <v>0</v>
      </c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53"/>
      <c r="R324" s="53"/>
    </row>
    <row r="325" spans="1:18" x14ac:dyDescent="0.35">
      <c r="A325" s="38" t="s">
        <v>454</v>
      </c>
      <c r="B325" s="39" t="s">
        <v>453</v>
      </c>
      <c r="C325" s="40">
        <v>0</v>
      </c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53"/>
      <c r="R325" s="53"/>
    </row>
    <row r="326" spans="1:18" x14ac:dyDescent="0.35">
      <c r="A326" s="35" t="s">
        <v>452</v>
      </c>
      <c r="B326" s="36" t="s">
        <v>451</v>
      </c>
      <c r="C326" s="37">
        <v>0</v>
      </c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53"/>
      <c r="R326" s="53"/>
    </row>
    <row r="327" spans="1:18" x14ac:dyDescent="0.35">
      <c r="A327" s="38" t="s">
        <v>450</v>
      </c>
      <c r="B327" s="39" t="s">
        <v>449</v>
      </c>
      <c r="C327" s="40">
        <v>0</v>
      </c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53"/>
      <c r="R327" s="53"/>
    </row>
    <row r="328" spans="1:18" x14ac:dyDescent="0.35">
      <c r="A328" s="35" t="s">
        <v>448</v>
      </c>
      <c r="B328" s="36" t="s">
        <v>447</v>
      </c>
      <c r="C328" s="37">
        <v>0</v>
      </c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53"/>
      <c r="R328" s="53"/>
    </row>
    <row r="329" spans="1:18" x14ac:dyDescent="0.35">
      <c r="A329" s="38" t="s">
        <v>446</v>
      </c>
      <c r="B329" s="39" t="s">
        <v>445</v>
      </c>
      <c r="C329" s="40">
        <v>0</v>
      </c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53"/>
      <c r="R329" s="53"/>
    </row>
    <row r="330" spans="1:18" x14ac:dyDescent="0.35">
      <c r="A330" s="35" t="s">
        <v>444</v>
      </c>
      <c r="B330" s="36" t="s">
        <v>288</v>
      </c>
      <c r="C330" s="37">
        <v>10221.32</v>
      </c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53"/>
      <c r="R330" s="53"/>
    </row>
    <row r="331" spans="1:18" x14ac:dyDescent="0.35">
      <c r="A331" s="38" t="s">
        <v>443</v>
      </c>
      <c r="B331" s="39" t="s">
        <v>292</v>
      </c>
      <c r="C331" s="40">
        <v>11417.8</v>
      </c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53"/>
      <c r="R331" s="53"/>
    </row>
    <row r="332" spans="1:18" x14ac:dyDescent="0.35">
      <c r="A332" s="35" t="s">
        <v>442</v>
      </c>
      <c r="B332" s="36" t="s">
        <v>296</v>
      </c>
      <c r="C332" s="37">
        <v>10045.379999999999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53"/>
      <c r="R332" s="53"/>
    </row>
    <row r="333" spans="1:18" x14ac:dyDescent="0.35">
      <c r="A333" s="38" t="s">
        <v>441</v>
      </c>
      <c r="B333" s="39" t="s">
        <v>290</v>
      </c>
      <c r="C333" s="40">
        <v>10014.43</v>
      </c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53"/>
      <c r="R333" s="53"/>
    </row>
    <row r="334" spans="1:18" x14ac:dyDescent="0.35">
      <c r="A334" s="35" t="s">
        <v>440</v>
      </c>
      <c r="B334" s="36" t="s">
        <v>294</v>
      </c>
      <c r="C334" s="37">
        <v>9932.3700000000008</v>
      </c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53"/>
      <c r="R334" s="53"/>
    </row>
    <row r="335" spans="1:18" x14ac:dyDescent="0.35">
      <c r="A335" s="38" t="s">
        <v>439</v>
      </c>
      <c r="B335" s="39" t="s">
        <v>291</v>
      </c>
      <c r="C335" s="40">
        <v>10217.280000000001</v>
      </c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53"/>
      <c r="R335" s="53"/>
    </row>
    <row r="336" spans="1:18" x14ac:dyDescent="0.35">
      <c r="A336" s="35" t="s">
        <v>438</v>
      </c>
      <c r="B336" s="36" t="s">
        <v>295</v>
      </c>
      <c r="C336" s="37">
        <v>9895.27</v>
      </c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53"/>
      <c r="R336" s="53"/>
    </row>
    <row r="337" spans="1:18" x14ac:dyDescent="0.35">
      <c r="A337" s="38" t="s">
        <v>437</v>
      </c>
      <c r="B337" s="39" t="s">
        <v>293</v>
      </c>
      <c r="C337" s="40">
        <v>9777.27</v>
      </c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53"/>
      <c r="R337" s="53"/>
    </row>
    <row r="338" spans="1:18" x14ac:dyDescent="0.35">
      <c r="A338" s="35" t="s">
        <v>436</v>
      </c>
      <c r="B338" s="36" t="s">
        <v>435</v>
      </c>
      <c r="C338" s="37">
        <v>0</v>
      </c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53"/>
      <c r="R338" s="53"/>
    </row>
    <row r="339" spans="1:18" x14ac:dyDescent="0.35">
      <c r="A339" s="38" t="s">
        <v>434</v>
      </c>
      <c r="B339" s="39" t="s">
        <v>298</v>
      </c>
      <c r="C339" s="40">
        <v>10456.73</v>
      </c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53"/>
      <c r="R339" s="53"/>
    </row>
    <row r="340" spans="1:18" x14ac:dyDescent="0.35">
      <c r="A340" s="35" t="s">
        <v>433</v>
      </c>
      <c r="B340" s="36" t="s">
        <v>300</v>
      </c>
      <c r="C340" s="37">
        <v>10524.53</v>
      </c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53"/>
      <c r="R340" s="53"/>
    </row>
    <row r="341" spans="1:18" x14ac:dyDescent="0.35">
      <c r="A341" s="38" t="s">
        <v>432</v>
      </c>
      <c r="B341" s="39" t="s">
        <v>299</v>
      </c>
      <c r="C341" s="40">
        <v>10746.21</v>
      </c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53"/>
      <c r="R341" s="53"/>
    </row>
    <row r="342" spans="1:18" x14ac:dyDescent="0.35">
      <c r="A342" s="35" t="s">
        <v>431</v>
      </c>
      <c r="B342" s="36" t="s">
        <v>301</v>
      </c>
      <c r="C342" s="37">
        <v>10747.28</v>
      </c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53"/>
      <c r="R342" s="53"/>
    </row>
    <row r="343" spans="1:18" x14ac:dyDescent="0.35">
      <c r="A343" s="38" t="s">
        <v>430</v>
      </c>
      <c r="B343" s="39" t="s">
        <v>302</v>
      </c>
      <c r="C343" s="40">
        <v>10774.17</v>
      </c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53"/>
      <c r="R343" s="53"/>
    </row>
    <row r="344" spans="1:18" x14ac:dyDescent="0.35">
      <c r="A344" s="35" t="s">
        <v>429</v>
      </c>
      <c r="B344" s="36" t="s">
        <v>304</v>
      </c>
      <c r="C344" s="37">
        <v>10572.61</v>
      </c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53"/>
      <c r="R344" s="53"/>
    </row>
    <row r="345" spans="1:18" x14ac:dyDescent="0.35">
      <c r="A345" s="38" t="s">
        <v>428</v>
      </c>
      <c r="B345" s="39" t="s">
        <v>303</v>
      </c>
      <c r="C345" s="40">
        <v>10353.75</v>
      </c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53"/>
      <c r="R345" s="53"/>
    </row>
    <row r="346" spans="1:18" x14ac:dyDescent="0.35">
      <c r="A346" s="35" t="s">
        <v>427</v>
      </c>
      <c r="B346" s="36" t="s">
        <v>426</v>
      </c>
      <c r="C346" s="37">
        <v>0</v>
      </c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53"/>
      <c r="R346" s="53"/>
    </row>
    <row r="347" spans="1:18" x14ac:dyDescent="0.35">
      <c r="A347" s="38" t="s">
        <v>425</v>
      </c>
      <c r="B347" s="39" t="s">
        <v>424</v>
      </c>
      <c r="C347" s="40">
        <v>9824.68</v>
      </c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53"/>
      <c r="R347" s="53"/>
    </row>
    <row r="348" spans="1:18" x14ac:dyDescent="0.35">
      <c r="A348" s="35" t="s">
        <v>423</v>
      </c>
      <c r="B348" s="36" t="s">
        <v>422</v>
      </c>
      <c r="C348" s="37">
        <v>10425.870000000001</v>
      </c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53"/>
      <c r="R348" s="53"/>
    </row>
    <row r="349" spans="1:18" x14ac:dyDescent="0.35">
      <c r="A349" s="38" t="s">
        <v>421</v>
      </c>
      <c r="B349" s="39" t="s">
        <v>420</v>
      </c>
      <c r="C349" s="40">
        <v>0</v>
      </c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53"/>
      <c r="R349" s="53"/>
    </row>
    <row r="350" spans="1:18" x14ac:dyDescent="0.35">
      <c r="A350" s="35" t="s">
        <v>419</v>
      </c>
      <c r="B350" s="36" t="s">
        <v>418</v>
      </c>
      <c r="C350" s="37">
        <v>0</v>
      </c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53"/>
      <c r="R350" s="53"/>
    </row>
    <row r="351" spans="1:18" x14ac:dyDescent="0.35">
      <c r="A351" s="38" t="s">
        <v>417</v>
      </c>
      <c r="B351" s="39" t="s">
        <v>310</v>
      </c>
      <c r="C351" s="40">
        <v>10058.1</v>
      </c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53"/>
      <c r="R351" s="53"/>
    </row>
    <row r="352" spans="1:18" x14ac:dyDescent="0.35">
      <c r="A352" s="35" t="s">
        <v>416</v>
      </c>
      <c r="B352" s="36" t="s">
        <v>311</v>
      </c>
      <c r="C352" s="37">
        <v>9088.27</v>
      </c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53"/>
      <c r="R352" s="53"/>
    </row>
    <row r="353" spans="1:18" x14ac:dyDescent="0.35">
      <c r="A353" s="38" t="s">
        <v>415</v>
      </c>
      <c r="B353" s="39" t="s">
        <v>318</v>
      </c>
      <c r="C353" s="40">
        <v>10072.73</v>
      </c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53"/>
      <c r="R353" s="53"/>
    </row>
    <row r="354" spans="1:18" x14ac:dyDescent="0.35">
      <c r="A354" s="35" t="s">
        <v>414</v>
      </c>
      <c r="B354" s="36" t="s">
        <v>314</v>
      </c>
      <c r="C354" s="37">
        <v>10087.459999999999</v>
      </c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53"/>
      <c r="R354" s="53"/>
    </row>
    <row r="355" spans="1:18" x14ac:dyDescent="0.35">
      <c r="A355" s="38" t="s">
        <v>413</v>
      </c>
      <c r="B355" s="39" t="s">
        <v>306</v>
      </c>
      <c r="C355" s="40">
        <v>10291.6</v>
      </c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53"/>
      <c r="R355" s="53"/>
    </row>
    <row r="356" spans="1:18" x14ac:dyDescent="0.35">
      <c r="A356" s="35" t="s">
        <v>412</v>
      </c>
      <c r="B356" s="36" t="s">
        <v>313</v>
      </c>
      <c r="C356" s="37">
        <v>10148.92</v>
      </c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53"/>
      <c r="R356" s="53"/>
    </row>
    <row r="357" spans="1:18" x14ac:dyDescent="0.35">
      <c r="A357" s="38" t="s">
        <v>411</v>
      </c>
      <c r="B357" s="39" t="s">
        <v>309</v>
      </c>
      <c r="C357" s="40">
        <v>9906.9</v>
      </c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53"/>
      <c r="R357" s="53"/>
    </row>
    <row r="358" spans="1:18" x14ac:dyDescent="0.35">
      <c r="A358" s="35" t="s">
        <v>410</v>
      </c>
      <c r="B358" s="36" t="s">
        <v>317</v>
      </c>
      <c r="C358" s="37">
        <v>11060.1</v>
      </c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53"/>
      <c r="R358" s="53"/>
    </row>
    <row r="359" spans="1:18" x14ac:dyDescent="0.35">
      <c r="A359" s="38" t="s">
        <v>409</v>
      </c>
      <c r="B359" s="39" t="s">
        <v>307</v>
      </c>
      <c r="C359" s="40">
        <v>10416.799999999999</v>
      </c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53"/>
      <c r="R359" s="53"/>
    </row>
    <row r="360" spans="1:18" x14ac:dyDescent="0.35">
      <c r="A360" s="35" t="s">
        <v>408</v>
      </c>
      <c r="B360" s="36" t="s">
        <v>308</v>
      </c>
      <c r="C360" s="37">
        <v>10129.299999999999</v>
      </c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53"/>
      <c r="R360" s="53"/>
    </row>
    <row r="361" spans="1:18" x14ac:dyDescent="0.35">
      <c r="A361" s="38" t="s">
        <v>407</v>
      </c>
      <c r="B361" s="39" t="s">
        <v>315</v>
      </c>
      <c r="C361" s="40">
        <v>10331.1</v>
      </c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53"/>
      <c r="R361" s="53"/>
    </row>
    <row r="362" spans="1:18" x14ac:dyDescent="0.35">
      <c r="A362" s="35" t="s">
        <v>406</v>
      </c>
      <c r="B362" s="36" t="s">
        <v>316</v>
      </c>
      <c r="C362" s="37">
        <v>10171.82</v>
      </c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53"/>
      <c r="R362" s="53"/>
    </row>
    <row r="363" spans="1:18" x14ac:dyDescent="0.35">
      <c r="A363" s="38" t="s">
        <v>405</v>
      </c>
      <c r="B363" s="39" t="s">
        <v>312</v>
      </c>
      <c r="C363" s="40">
        <v>10081.42</v>
      </c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53"/>
      <c r="R363" s="53"/>
    </row>
    <row r="364" spans="1:18" x14ac:dyDescent="0.35">
      <c r="A364" s="35" t="s">
        <v>404</v>
      </c>
      <c r="B364" s="36" t="s">
        <v>403</v>
      </c>
      <c r="C364" s="37">
        <v>0</v>
      </c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53"/>
      <c r="R364" s="53"/>
    </row>
    <row r="365" spans="1:18" x14ac:dyDescent="0.35">
      <c r="A365" s="38" t="s">
        <v>402</v>
      </c>
      <c r="B365" s="39" t="s">
        <v>401</v>
      </c>
      <c r="C365" s="40">
        <v>10111.370000000001</v>
      </c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53"/>
      <c r="R365" s="53"/>
    </row>
    <row r="366" spans="1:18" x14ac:dyDescent="0.35">
      <c r="A366" s="35" t="s">
        <v>400</v>
      </c>
      <c r="B366" s="36" t="s">
        <v>330</v>
      </c>
      <c r="C366" s="37">
        <v>10007.280000000001</v>
      </c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53"/>
      <c r="R366" s="53"/>
    </row>
    <row r="367" spans="1:18" x14ac:dyDescent="0.35">
      <c r="A367" s="38" t="s">
        <v>399</v>
      </c>
      <c r="B367" s="39" t="s">
        <v>326</v>
      </c>
      <c r="C367" s="40">
        <v>9940.9500000000007</v>
      </c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53"/>
      <c r="R367" s="53"/>
    </row>
    <row r="368" spans="1:18" x14ac:dyDescent="0.35">
      <c r="A368" s="35" t="s">
        <v>398</v>
      </c>
      <c r="B368" s="36" t="s">
        <v>333</v>
      </c>
      <c r="C368" s="37">
        <v>9975.68</v>
      </c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53"/>
      <c r="R368" s="53"/>
    </row>
    <row r="369" spans="1:18" x14ac:dyDescent="0.35">
      <c r="A369" s="38" t="s">
        <v>397</v>
      </c>
      <c r="B369" s="39" t="s">
        <v>320</v>
      </c>
      <c r="C369" s="40">
        <v>9993.1</v>
      </c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53"/>
      <c r="R369" s="53"/>
    </row>
    <row r="370" spans="1:18" x14ac:dyDescent="0.35">
      <c r="A370" s="35" t="s">
        <v>396</v>
      </c>
      <c r="B370" s="36" t="s">
        <v>327</v>
      </c>
      <c r="C370" s="37">
        <v>10113.58</v>
      </c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53"/>
      <c r="R370" s="53"/>
    </row>
    <row r="371" spans="1:18" x14ac:dyDescent="0.35">
      <c r="A371" s="38" t="s">
        <v>395</v>
      </c>
      <c r="B371" s="39" t="s">
        <v>324</v>
      </c>
      <c r="C371" s="40">
        <v>10052.290000000001</v>
      </c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53"/>
      <c r="R371" s="53"/>
    </row>
    <row r="372" spans="1:18" x14ac:dyDescent="0.35">
      <c r="A372" s="35" t="s">
        <v>394</v>
      </c>
      <c r="B372" s="36" t="s">
        <v>321</v>
      </c>
      <c r="C372" s="37">
        <v>9891.26</v>
      </c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53"/>
      <c r="R372" s="53"/>
    </row>
    <row r="373" spans="1:18" x14ac:dyDescent="0.35">
      <c r="A373" s="38" t="s">
        <v>393</v>
      </c>
      <c r="B373" s="39" t="s">
        <v>328</v>
      </c>
      <c r="C373" s="40">
        <v>9956.0300000000007</v>
      </c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53"/>
      <c r="R373" s="53"/>
    </row>
    <row r="374" spans="1:18" x14ac:dyDescent="0.35">
      <c r="A374" s="35" t="s">
        <v>392</v>
      </c>
      <c r="B374" s="36" t="s">
        <v>329</v>
      </c>
      <c r="C374" s="37">
        <v>10088.08</v>
      </c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53"/>
      <c r="R374" s="53"/>
    </row>
    <row r="375" spans="1:18" x14ac:dyDescent="0.35">
      <c r="A375" s="38" t="s">
        <v>391</v>
      </c>
      <c r="B375" s="39" t="s">
        <v>323</v>
      </c>
      <c r="C375" s="40">
        <v>10066.77</v>
      </c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53"/>
      <c r="R375" s="53"/>
    </row>
    <row r="376" spans="1:18" x14ac:dyDescent="0.35">
      <c r="A376" s="35" t="s">
        <v>390</v>
      </c>
      <c r="B376" s="36" t="s">
        <v>322</v>
      </c>
      <c r="C376" s="37">
        <v>9997.18</v>
      </c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53"/>
      <c r="R376" s="53"/>
    </row>
    <row r="377" spans="1:18" x14ac:dyDescent="0.35">
      <c r="A377" s="38" t="s">
        <v>389</v>
      </c>
      <c r="B377" s="39" t="s">
        <v>334</v>
      </c>
      <c r="C377" s="40">
        <v>10069.48</v>
      </c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53"/>
      <c r="R377" s="53"/>
    </row>
    <row r="378" spans="1:18" x14ac:dyDescent="0.35">
      <c r="A378" s="35" t="s">
        <v>388</v>
      </c>
      <c r="B378" s="36" t="s">
        <v>331</v>
      </c>
      <c r="C378" s="37">
        <v>10003.6</v>
      </c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53"/>
      <c r="R378" s="53"/>
    </row>
    <row r="379" spans="1:18" x14ac:dyDescent="0.35">
      <c r="A379" s="38" t="s">
        <v>387</v>
      </c>
      <c r="B379" s="39" t="s">
        <v>332</v>
      </c>
      <c r="C379" s="40">
        <v>10026.469999999999</v>
      </c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53"/>
      <c r="R379" s="53"/>
    </row>
    <row r="380" spans="1:18" x14ac:dyDescent="0.35">
      <c r="A380" s="29" t="s">
        <v>386</v>
      </c>
      <c r="B380" s="30" t="s">
        <v>325</v>
      </c>
      <c r="C380" s="31">
        <v>0</v>
      </c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53"/>
      <c r="R380" s="53"/>
    </row>
    <row r="381" spans="1:18" x14ac:dyDescent="0.35">
      <c r="A381" s="38" t="s">
        <v>385</v>
      </c>
      <c r="B381" s="39" t="s">
        <v>384</v>
      </c>
      <c r="C381" s="40">
        <v>9401.1200000000008</v>
      </c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53"/>
      <c r="R381" s="53"/>
    </row>
    <row r="382" spans="1:18" x14ac:dyDescent="0.35">
      <c r="A382" s="29" t="s">
        <v>383</v>
      </c>
      <c r="B382" s="30" t="s">
        <v>382</v>
      </c>
      <c r="C382" s="31">
        <v>0</v>
      </c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53"/>
      <c r="R382" s="53"/>
    </row>
    <row r="383" spans="1:18" x14ac:dyDescent="0.35">
      <c r="A383" s="38" t="s">
        <v>381</v>
      </c>
      <c r="B383" s="39" t="s">
        <v>380</v>
      </c>
      <c r="C383" s="40">
        <v>0</v>
      </c>
      <c r="I383" s="40"/>
      <c r="J383" s="40"/>
      <c r="K383" s="40"/>
      <c r="L383" s="40"/>
      <c r="M383" s="40"/>
      <c r="N383" s="40"/>
      <c r="O383" s="40"/>
      <c r="P383" s="53"/>
      <c r="Q383" s="53"/>
      <c r="R383" s="53"/>
    </row>
    <row r="386" spans="1:2" x14ac:dyDescent="0.35">
      <c r="A386" t="s">
        <v>846</v>
      </c>
      <c r="B386" t="s">
        <v>879</v>
      </c>
    </row>
  </sheetData>
  <phoneticPr fontId="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1A9B-4DE9-4AC8-8228-5D5A75F52939}">
  <dimension ref="A1:L307"/>
  <sheetViews>
    <sheetView topLeftCell="A202" zoomScaleNormal="100" workbookViewId="0">
      <selection activeCell="D300" sqref="D300"/>
    </sheetView>
  </sheetViews>
  <sheetFormatPr defaultRowHeight="14.5" x14ac:dyDescent="0.35"/>
  <cols>
    <col min="1" max="1" width="7.08984375" bestFit="1" customWidth="1"/>
    <col min="2" max="2" width="12.36328125" bestFit="1" customWidth="1"/>
    <col min="3" max="3" width="38.36328125" bestFit="1" customWidth="1"/>
    <col min="4" max="6" width="24.54296875" bestFit="1" customWidth="1"/>
    <col min="7" max="7" width="24.08984375" customWidth="1"/>
    <col min="8" max="8" width="6.1796875" hidden="1" customWidth="1"/>
    <col min="9" max="9" width="5.453125" hidden="1" customWidth="1"/>
    <col min="10" max="10" width="0" hidden="1" customWidth="1"/>
  </cols>
  <sheetData>
    <row r="1" spans="1:9" x14ac:dyDescent="0.35">
      <c r="A1" t="s">
        <v>852</v>
      </c>
      <c r="C1">
        <v>1</v>
      </c>
      <c r="D1">
        <v>2</v>
      </c>
      <c r="E1">
        <v>3</v>
      </c>
    </row>
    <row r="2" spans="1:9" x14ac:dyDescent="0.35">
      <c r="C2" t="s">
        <v>848</v>
      </c>
    </row>
    <row r="3" spans="1:9" x14ac:dyDescent="0.35">
      <c r="A3" s="45" t="s">
        <v>843</v>
      </c>
      <c r="B3" s="46" t="s">
        <v>0</v>
      </c>
      <c r="C3" s="46" t="s">
        <v>841</v>
      </c>
      <c r="D3" s="57" t="s">
        <v>887</v>
      </c>
      <c r="E3" s="46" t="s">
        <v>890</v>
      </c>
      <c r="F3" s="46" t="s">
        <v>888</v>
      </c>
      <c r="G3" s="46" t="s">
        <v>889</v>
      </c>
    </row>
    <row r="4" spans="1:9" x14ac:dyDescent="0.35">
      <c r="A4" s="35" t="s">
        <v>839</v>
      </c>
      <c r="B4" s="36" t="s">
        <v>2</v>
      </c>
      <c r="C4" s="36" t="s">
        <v>7</v>
      </c>
      <c r="D4" s="37">
        <v>0</v>
      </c>
      <c r="E4" s="37"/>
      <c r="F4" s="37"/>
      <c r="G4" s="37"/>
      <c r="H4" s="53">
        <f t="shared" ref="H4:H67" si="0">G4-F4</f>
        <v>0</v>
      </c>
      <c r="I4" s="27" t="str">
        <f t="shared" ref="I4:I67" si="1">IFERROR(H4/F4,"NA")</f>
        <v>NA</v>
      </c>
    </row>
    <row r="5" spans="1:9" x14ac:dyDescent="0.35">
      <c r="A5" s="38" t="s">
        <v>838</v>
      </c>
      <c r="B5" s="39" t="s">
        <v>2</v>
      </c>
      <c r="C5" s="39" t="s">
        <v>3</v>
      </c>
      <c r="D5" s="40">
        <v>0</v>
      </c>
      <c r="E5" s="40"/>
      <c r="F5" s="40"/>
      <c r="G5" s="40"/>
      <c r="H5" s="53">
        <f t="shared" si="0"/>
        <v>0</v>
      </c>
      <c r="I5" s="27" t="str">
        <f t="shared" si="1"/>
        <v>NA</v>
      </c>
    </row>
    <row r="6" spans="1:9" x14ac:dyDescent="0.35">
      <c r="A6" s="35" t="s">
        <v>837</v>
      </c>
      <c r="B6" s="36" t="s">
        <v>2</v>
      </c>
      <c r="C6" s="36" t="s">
        <v>5</v>
      </c>
      <c r="D6" s="37">
        <v>61.25</v>
      </c>
      <c r="E6" s="37"/>
      <c r="F6" s="37"/>
      <c r="G6" s="37"/>
      <c r="H6" s="53">
        <f t="shared" si="0"/>
        <v>0</v>
      </c>
      <c r="I6" s="27" t="str">
        <f t="shared" si="1"/>
        <v>NA</v>
      </c>
    </row>
    <row r="7" spans="1:9" x14ac:dyDescent="0.35">
      <c r="A7" s="38" t="s">
        <v>836</v>
      </c>
      <c r="B7" s="39" t="s">
        <v>2</v>
      </c>
      <c r="C7" s="39" t="s">
        <v>4</v>
      </c>
      <c r="D7" s="40">
        <v>0</v>
      </c>
      <c r="E7" s="40"/>
      <c r="F7" s="40"/>
      <c r="G7" s="40"/>
      <c r="H7" s="53">
        <f t="shared" si="0"/>
        <v>0</v>
      </c>
      <c r="I7" s="27" t="str">
        <f t="shared" si="1"/>
        <v>NA</v>
      </c>
    </row>
    <row r="8" spans="1:9" x14ac:dyDescent="0.35">
      <c r="A8" s="35" t="s">
        <v>835</v>
      </c>
      <c r="B8" s="36" t="s">
        <v>2</v>
      </c>
      <c r="C8" s="36" t="s">
        <v>6</v>
      </c>
      <c r="D8" s="37">
        <v>1.875</v>
      </c>
      <c r="E8" s="37"/>
      <c r="F8" s="37"/>
      <c r="G8" s="37"/>
      <c r="H8" s="53">
        <f t="shared" si="0"/>
        <v>0</v>
      </c>
      <c r="I8" s="27" t="str">
        <f t="shared" si="1"/>
        <v>NA</v>
      </c>
    </row>
    <row r="9" spans="1:9" x14ac:dyDescent="0.35">
      <c r="A9" s="38" t="s">
        <v>834</v>
      </c>
      <c r="B9" s="39" t="s">
        <v>8</v>
      </c>
      <c r="C9" s="39" t="s">
        <v>10</v>
      </c>
      <c r="D9" s="40">
        <v>34.125</v>
      </c>
      <c r="E9" s="40"/>
      <c r="F9" s="40"/>
      <c r="G9" s="40"/>
      <c r="H9" s="53">
        <f t="shared" si="0"/>
        <v>0</v>
      </c>
      <c r="I9" s="27" t="str">
        <f t="shared" si="1"/>
        <v>NA</v>
      </c>
    </row>
    <row r="10" spans="1:9" x14ac:dyDescent="0.35">
      <c r="A10" s="35" t="s">
        <v>833</v>
      </c>
      <c r="B10" s="36" t="s">
        <v>8</v>
      </c>
      <c r="C10" s="36" t="s">
        <v>9</v>
      </c>
      <c r="D10" s="37">
        <v>1.125</v>
      </c>
      <c r="E10" s="37"/>
      <c r="F10" s="37"/>
      <c r="G10" s="37"/>
      <c r="H10" s="53">
        <f t="shared" si="0"/>
        <v>0</v>
      </c>
      <c r="I10" s="27" t="str">
        <f t="shared" si="1"/>
        <v>NA</v>
      </c>
    </row>
    <row r="11" spans="1:9" x14ac:dyDescent="0.35">
      <c r="A11" s="38" t="s">
        <v>832</v>
      </c>
      <c r="B11" s="39" t="s">
        <v>11</v>
      </c>
      <c r="C11" s="39" t="s">
        <v>13</v>
      </c>
      <c r="D11" s="40">
        <v>138.5</v>
      </c>
      <c r="E11" s="40"/>
      <c r="F11" s="40"/>
      <c r="G11" s="40"/>
      <c r="H11" s="53">
        <f t="shared" si="0"/>
        <v>0</v>
      </c>
      <c r="I11" s="27" t="str">
        <f t="shared" si="1"/>
        <v>NA</v>
      </c>
    </row>
    <row r="12" spans="1:9" x14ac:dyDescent="0.35">
      <c r="A12" s="35" t="s">
        <v>831</v>
      </c>
      <c r="B12" s="36" t="s">
        <v>11</v>
      </c>
      <c r="C12" s="36" t="s">
        <v>15</v>
      </c>
      <c r="D12" s="37">
        <v>0.625</v>
      </c>
      <c r="E12" s="37"/>
      <c r="F12" s="37"/>
      <c r="G12" s="37"/>
      <c r="H12" s="53">
        <f t="shared" si="0"/>
        <v>0</v>
      </c>
      <c r="I12" s="27" t="str">
        <f t="shared" si="1"/>
        <v>NA</v>
      </c>
    </row>
    <row r="13" spans="1:9" x14ac:dyDescent="0.35">
      <c r="A13" s="38" t="s">
        <v>830</v>
      </c>
      <c r="B13" s="39" t="s">
        <v>11</v>
      </c>
      <c r="C13" s="39" t="s">
        <v>14</v>
      </c>
      <c r="D13" s="40">
        <v>12.375</v>
      </c>
      <c r="E13" s="40"/>
      <c r="F13" s="40"/>
      <c r="G13" s="40"/>
      <c r="H13" s="53">
        <f t="shared" si="0"/>
        <v>0</v>
      </c>
      <c r="I13" s="27" t="str">
        <f t="shared" si="1"/>
        <v>NA</v>
      </c>
    </row>
    <row r="14" spans="1:9" x14ac:dyDescent="0.35">
      <c r="A14" s="35" t="s">
        <v>829</v>
      </c>
      <c r="B14" s="36" t="s">
        <v>11</v>
      </c>
      <c r="C14" s="36" t="s">
        <v>12</v>
      </c>
      <c r="D14" s="37">
        <v>7.875</v>
      </c>
      <c r="E14" s="37"/>
      <c r="F14" s="37"/>
      <c r="G14" s="37"/>
      <c r="H14" s="53">
        <f t="shared" si="0"/>
        <v>0</v>
      </c>
      <c r="I14" s="27" t="str">
        <f t="shared" si="1"/>
        <v>NA</v>
      </c>
    </row>
    <row r="15" spans="1:9" x14ac:dyDescent="0.35">
      <c r="A15" s="38" t="s">
        <v>828</v>
      </c>
      <c r="B15" s="39" t="s">
        <v>11</v>
      </c>
      <c r="C15" s="39" t="s">
        <v>16</v>
      </c>
      <c r="D15" s="40">
        <v>17.5</v>
      </c>
      <c r="E15" s="40"/>
      <c r="F15" s="40"/>
      <c r="G15" s="40"/>
      <c r="H15" s="53">
        <f t="shared" si="0"/>
        <v>0</v>
      </c>
      <c r="I15" s="27" t="str">
        <f t="shared" si="1"/>
        <v>NA</v>
      </c>
    </row>
    <row r="16" spans="1:9" x14ac:dyDescent="0.35">
      <c r="A16" s="35" t="s">
        <v>827</v>
      </c>
      <c r="B16" s="36" t="s">
        <v>11</v>
      </c>
      <c r="C16" s="36" t="s">
        <v>17</v>
      </c>
      <c r="D16" s="37">
        <v>94.75</v>
      </c>
      <c r="E16" s="37"/>
      <c r="F16" s="37"/>
      <c r="G16" s="37"/>
      <c r="H16" s="53">
        <f t="shared" si="0"/>
        <v>0</v>
      </c>
      <c r="I16" s="27" t="str">
        <f t="shared" si="1"/>
        <v>NA</v>
      </c>
    </row>
    <row r="17" spans="1:12" x14ac:dyDescent="0.35">
      <c r="A17" s="38" t="s">
        <v>826</v>
      </c>
      <c r="B17" s="39" t="s">
        <v>18</v>
      </c>
      <c r="C17" s="39" t="s">
        <v>23</v>
      </c>
      <c r="D17" s="40">
        <v>3.75</v>
      </c>
      <c r="E17" s="40"/>
      <c r="F17" s="40"/>
      <c r="G17" s="40"/>
      <c r="H17" s="53">
        <f t="shared" si="0"/>
        <v>0</v>
      </c>
      <c r="I17" s="27" t="str">
        <f t="shared" si="1"/>
        <v>NA</v>
      </c>
    </row>
    <row r="18" spans="1:12" x14ac:dyDescent="0.35">
      <c r="A18" s="35" t="s">
        <v>825</v>
      </c>
      <c r="B18" s="36" t="s">
        <v>18</v>
      </c>
      <c r="C18" s="36" t="s">
        <v>24</v>
      </c>
      <c r="D18" s="37">
        <v>0</v>
      </c>
      <c r="E18" s="37"/>
      <c r="F18" s="37"/>
      <c r="G18" s="37"/>
      <c r="H18" s="53">
        <f t="shared" si="0"/>
        <v>0</v>
      </c>
      <c r="I18" s="27" t="str">
        <f t="shared" si="1"/>
        <v>NA</v>
      </c>
    </row>
    <row r="19" spans="1:12" x14ac:dyDescent="0.35">
      <c r="A19" s="38" t="s">
        <v>824</v>
      </c>
      <c r="B19" s="39" t="s">
        <v>18</v>
      </c>
      <c r="C19" s="39" t="s">
        <v>21</v>
      </c>
      <c r="D19" s="40">
        <v>2</v>
      </c>
      <c r="E19" s="40"/>
      <c r="F19" s="40"/>
      <c r="G19" s="40"/>
      <c r="H19" s="53">
        <f t="shared" si="0"/>
        <v>0</v>
      </c>
      <c r="I19" s="27" t="str">
        <f t="shared" si="1"/>
        <v>NA</v>
      </c>
    </row>
    <row r="20" spans="1:12" x14ac:dyDescent="0.35">
      <c r="A20" s="35" t="s">
        <v>823</v>
      </c>
      <c r="B20" s="36" t="s">
        <v>18</v>
      </c>
      <c r="C20" s="36" t="s">
        <v>22</v>
      </c>
      <c r="D20" s="37">
        <v>5.75</v>
      </c>
      <c r="E20" s="37"/>
      <c r="F20" s="37"/>
      <c r="G20" s="37"/>
      <c r="H20" s="53">
        <f t="shared" si="0"/>
        <v>0</v>
      </c>
      <c r="I20" s="27" t="str">
        <f t="shared" si="1"/>
        <v>NA</v>
      </c>
    </row>
    <row r="21" spans="1:12" x14ac:dyDescent="0.35">
      <c r="A21" s="38" t="s">
        <v>822</v>
      </c>
      <c r="B21" s="39" t="s">
        <v>18</v>
      </c>
      <c r="C21" s="39" t="s">
        <v>20</v>
      </c>
      <c r="D21" s="40">
        <v>8.75</v>
      </c>
      <c r="E21" s="40"/>
      <c r="F21" s="40"/>
      <c r="G21" s="40"/>
      <c r="H21" s="53">
        <f t="shared" si="0"/>
        <v>0</v>
      </c>
      <c r="I21" s="27" t="str">
        <f t="shared" si="1"/>
        <v>NA</v>
      </c>
    </row>
    <row r="22" spans="1:12" x14ac:dyDescent="0.35">
      <c r="A22" s="35" t="s">
        <v>820</v>
      </c>
      <c r="B22" s="36" t="s">
        <v>18</v>
      </c>
      <c r="C22" s="36" t="s">
        <v>19</v>
      </c>
      <c r="D22" s="37">
        <v>5</v>
      </c>
      <c r="E22" s="37"/>
      <c r="F22" s="37"/>
      <c r="G22" s="37"/>
      <c r="H22" s="53">
        <f t="shared" si="0"/>
        <v>0</v>
      </c>
      <c r="I22" s="27" t="str">
        <f t="shared" si="1"/>
        <v>NA</v>
      </c>
    </row>
    <row r="23" spans="1:12" x14ac:dyDescent="0.35">
      <c r="A23" s="38" t="s">
        <v>819</v>
      </c>
      <c r="B23" s="39" t="s">
        <v>18</v>
      </c>
      <c r="C23" s="39" t="s">
        <v>25</v>
      </c>
      <c r="D23" s="40">
        <v>56</v>
      </c>
      <c r="E23" s="40"/>
      <c r="F23" s="40"/>
      <c r="G23" s="40"/>
      <c r="H23" s="53">
        <f t="shared" si="0"/>
        <v>0</v>
      </c>
      <c r="I23" s="27" t="str">
        <f t="shared" si="1"/>
        <v>NA</v>
      </c>
      <c r="L23" t="s">
        <v>886</v>
      </c>
    </row>
    <row r="24" spans="1:12" x14ac:dyDescent="0.35">
      <c r="A24" s="35" t="s">
        <v>812</v>
      </c>
      <c r="B24" s="36" t="s">
        <v>26</v>
      </c>
      <c r="C24" s="36" t="s">
        <v>29</v>
      </c>
      <c r="D24" s="37">
        <v>22.25</v>
      </c>
      <c r="E24" s="37"/>
      <c r="F24" s="37"/>
      <c r="G24" s="37"/>
      <c r="H24" s="53">
        <f t="shared" si="0"/>
        <v>0</v>
      </c>
      <c r="I24" s="27" t="str">
        <f t="shared" si="1"/>
        <v>NA</v>
      </c>
    </row>
    <row r="25" spans="1:12" x14ac:dyDescent="0.35">
      <c r="A25" s="38" t="s">
        <v>811</v>
      </c>
      <c r="B25" s="39" t="s">
        <v>26</v>
      </c>
      <c r="C25" s="39" t="s">
        <v>28</v>
      </c>
      <c r="D25" s="40">
        <v>0</v>
      </c>
      <c r="E25" s="40"/>
      <c r="F25" s="40"/>
      <c r="G25" s="40"/>
      <c r="H25" s="53">
        <f t="shared" si="0"/>
        <v>0</v>
      </c>
      <c r="I25" s="27" t="str">
        <f t="shared" si="1"/>
        <v>NA</v>
      </c>
    </row>
    <row r="26" spans="1:12" x14ac:dyDescent="0.35">
      <c r="A26" s="35" t="s">
        <v>810</v>
      </c>
      <c r="B26" s="36" t="s">
        <v>26</v>
      </c>
      <c r="C26" s="36" t="s">
        <v>31</v>
      </c>
      <c r="D26" s="37">
        <v>10.125</v>
      </c>
      <c r="E26" s="37"/>
      <c r="F26" s="37"/>
      <c r="G26" s="37"/>
      <c r="H26" s="53">
        <f t="shared" si="0"/>
        <v>0</v>
      </c>
      <c r="I26" s="27" t="str">
        <f t="shared" si="1"/>
        <v>NA</v>
      </c>
    </row>
    <row r="27" spans="1:12" x14ac:dyDescent="0.35">
      <c r="A27" s="38" t="s">
        <v>809</v>
      </c>
      <c r="B27" s="39" t="s">
        <v>26</v>
      </c>
      <c r="C27" s="39" t="s">
        <v>27</v>
      </c>
      <c r="D27" s="40">
        <v>2.25</v>
      </c>
      <c r="E27" s="40"/>
      <c r="F27" s="40"/>
      <c r="G27" s="40"/>
      <c r="H27" s="53">
        <f t="shared" si="0"/>
        <v>0</v>
      </c>
      <c r="I27" s="27" t="str">
        <f t="shared" si="1"/>
        <v>NA</v>
      </c>
    </row>
    <row r="28" spans="1:12" x14ac:dyDescent="0.35">
      <c r="A28" s="35" t="s">
        <v>808</v>
      </c>
      <c r="B28" s="36" t="s">
        <v>26</v>
      </c>
      <c r="C28" s="36" t="s">
        <v>30</v>
      </c>
      <c r="D28" s="37">
        <v>4.625</v>
      </c>
      <c r="E28" s="37"/>
      <c r="F28" s="37"/>
      <c r="G28" s="37"/>
      <c r="H28" s="53">
        <f t="shared" si="0"/>
        <v>0</v>
      </c>
      <c r="I28" s="27" t="str">
        <f t="shared" si="1"/>
        <v>NA</v>
      </c>
    </row>
    <row r="29" spans="1:12" x14ac:dyDescent="0.35">
      <c r="A29" s="38" t="s">
        <v>803</v>
      </c>
      <c r="B29" s="39" t="s">
        <v>32</v>
      </c>
      <c r="C29" s="39" t="s">
        <v>40</v>
      </c>
      <c r="D29" s="40">
        <v>194.375</v>
      </c>
      <c r="E29" s="40"/>
      <c r="F29" s="40"/>
      <c r="G29" s="40"/>
      <c r="H29" s="53">
        <f t="shared" si="0"/>
        <v>0</v>
      </c>
      <c r="I29" s="27" t="str">
        <f t="shared" si="1"/>
        <v>NA</v>
      </c>
    </row>
    <row r="30" spans="1:12" x14ac:dyDescent="0.35">
      <c r="A30" s="35" t="s">
        <v>802</v>
      </c>
      <c r="B30" s="36" t="s">
        <v>32</v>
      </c>
      <c r="C30" s="36" t="s">
        <v>37</v>
      </c>
      <c r="D30" s="37">
        <v>6.625</v>
      </c>
      <c r="E30" s="37"/>
      <c r="F30" s="37"/>
      <c r="G30" s="37"/>
      <c r="H30" s="53">
        <f t="shared" si="0"/>
        <v>0</v>
      </c>
      <c r="I30" s="27" t="str">
        <f t="shared" si="1"/>
        <v>NA</v>
      </c>
    </row>
    <row r="31" spans="1:12" x14ac:dyDescent="0.35">
      <c r="A31" s="38" t="s">
        <v>801</v>
      </c>
      <c r="B31" s="39" t="s">
        <v>32</v>
      </c>
      <c r="C31" s="39" t="s">
        <v>38</v>
      </c>
      <c r="D31" s="40">
        <v>14.5</v>
      </c>
      <c r="E31" s="40"/>
      <c r="F31" s="40"/>
      <c r="G31" s="40"/>
      <c r="H31" s="53">
        <f t="shared" si="0"/>
        <v>0</v>
      </c>
      <c r="I31" s="27" t="str">
        <f t="shared" si="1"/>
        <v>NA</v>
      </c>
    </row>
    <row r="32" spans="1:12" x14ac:dyDescent="0.35">
      <c r="A32" s="35" t="s">
        <v>800</v>
      </c>
      <c r="B32" s="36" t="s">
        <v>32</v>
      </c>
      <c r="C32" s="36" t="s">
        <v>36</v>
      </c>
      <c r="D32" s="37">
        <v>0.75</v>
      </c>
      <c r="E32" s="37"/>
      <c r="F32" s="37"/>
      <c r="G32" s="37"/>
      <c r="H32" s="53">
        <f t="shared" si="0"/>
        <v>0</v>
      </c>
      <c r="I32" s="27" t="str">
        <f t="shared" si="1"/>
        <v>NA</v>
      </c>
    </row>
    <row r="33" spans="1:9" x14ac:dyDescent="0.35">
      <c r="A33" s="38" t="s">
        <v>799</v>
      </c>
      <c r="B33" s="39" t="s">
        <v>32</v>
      </c>
      <c r="C33" s="39" t="s">
        <v>41</v>
      </c>
      <c r="D33" s="40">
        <v>19.875</v>
      </c>
      <c r="E33" s="40"/>
      <c r="F33" s="40"/>
      <c r="G33" s="40"/>
      <c r="H33" s="53">
        <f t="shared" si="0"/>
        <v>0</v>
      </c>
      <c r="I33" s="27" t="str">
        <f t="shared" si="1"/>
        <v>NA</v>
      </c>
    </row>
    <row r="34" spans="1:9" x14ac:dyDescent="0.35">
      <c r="A34" s="35" t="s">
        <v>798</v>
      </c>
      <c r="B34" s="36" t="s">
        <v>32</v>
      </c>
      <c r="C34" s="36" t="s">
        <v>35</v>
      </c>
      <c r="D34" s="37">
        <v>211.625</v>
      </c>
      <c r="E34" s="37"/>
      <c r="F34" s="37"/>
      <c r="G34" s="37"/>
      <c r="H34" s="53">
        <f t="shared" si="0"/>
        <v>0</v>
      </c>
      <c r="I34" s="27" t="str">
        <f t="shared" si="1"/>
        <v>NA</v>
      </c>
    </row>
    <row r="35" spans="1:9" x14ac:dyDescent="0.35">
      <c r="A35" s="38" t="s">
        <v>797</v>
      </c>
      <c r="B35" s="39" t="s">
        <v>32</v>
      </c>
      <c r="C35" s="39" t="s">
        <v>34</v>
      </c>
      <c r="D35" s="40">
        <v>42.375</v>
      </c>
      <c r="E35" s="40"/>
      <c r="F35" s="40"/>
      <c r="G35" s="40"/>
      <c r="H35" s="53">
        <f t="shared" si="0"/>
        <v>0</v>
      </c>
      <c r="I35" s="27" t="str">
        <f t="shared" si="1"/>
        <v>NA</v>
      </c>
    </row>
    <row r="36" spans="1:9" x14ac:dyDescent="0.35">
      <c r="A36" s="35" t="s">
        <v>796</v>
      </c>
      <c r="B36" s="36" t="s">
        <v>32</v>
      </c>
      <c r="C36" s="36" t="s">
        <v>33</v>
      </c>
      <c r="D36" s="37">
        <v>97.375</v>
      </c>
      <c r="E36" s="37"/>
      <c r="F36" s="37"/>
      <c r="G36" s="37"/>
      <c r="H36" s="53">
        <f t="shared" si="0"/>
        <v>0</v>
      </c>
      <c r="I36" s="27" t="str">
        <f t="shared" si="1"/>
        <v>NA</v>
      </c>
    </row>
    <row r="37" spans="1:9" x14ac:dyDescent="0.35">
      <c r="A37" s="38" t="s">
        <v>795</v>
      </c>
      <c r="B37" s="39" t="s">
        <v>32</v>
      </c>
      <c r="C37" s="39" t="s">
        <v>39</v>
      </c>
      <c r="D37" s="40">
        <v>42.75</v>
      </c>
      <c r="E37" s="40"/>
      <c r="F37" s="40"/>
      <c r="G37" s="40"/>
      <c r="H37" s="53">
        <f t="shared" si="0"/>
        <v>0</v>
      </c>
      <c r="I37" s="27" t="str">
        <f t="shared" si="1"/>
        <v>NA</v>
      </c>
    </row>
    <row r="38" spans="1:9" x14ac:dyDescent="0.35">
      <c r="A38" s="35" t="s">
        <v>788</v>
      </c>
      <c r="B38" s="36" t="s">
        <v>42</v>
      </c>
      <c r="C38" s="36" t="s">
        <v>43</v>
      </c>
      <c r="D38" s="37">
        <v>5</v>
      </c>
      <c r="E38" s="37"/>
      <c r="F38" s="37"/>
      <c r="G38" s="37"/>
      <c r="H38" s="53">
        <f t="shared" si="0"/>
        <v>0</v>
      </c>
      <c r="I38" s="27" t="str">
        <f t="shared" si="1"/>
        <v>NA</v>
      </c>
    </row>
    <row r="39" spans="1:9" x14ac:dyDescent="0.35">
      <c r="A39" s="38" t="s">
        <v>787</v>
      </c>
      <c r="B39" s="39" t="s">
        <v>42</v>
      </c>
      <c r="C39" s="39" t="s">
        <v>44</v>
      </c>
      <c r="D39" s="40">
        <v>0.125</v>
      </c>
      <c r="E39" s="40"/>
      <c r="F39" s="40"/>
      <c r="G39" s="40"/>
      <c r="H39" s="53">
        <f t="shared" si="0"/>
        <v>0</v>
      </c>
      <c r="I39" s="27" t="str">
        <f t="shared" si="1"/>
        <v>NA</v>
      </c>
    </row>
    <row r="40" spans="1:9" x14ac:dyDescent="0.35">
      <c r="A40" s="35" t="s">
        <v>786</v>
      </c>
      <c r="B40" s="36" t="s">
        <v>45</v>
      </c>
      <c r="C40" s="36" t="s">
        <v>49</v>
      </c>
      <c r="D40" s="37">
        <v>104.625</v>
      </c>
      <c r="E40" s="37"/>
      <c r="F40" s="37"/>
      <c r="G40" s="37"/>
      <c r="H40" s="53">
        <f t="shared" si="0"/>
        <v>0</v>
      </c>
      <c r="I40" s="27" t="str">
        <f t="shared" si="1"/>
        <v>NA</v>
      </c>
    </row>
    <row r="41" spans="1:9" x14ac:dyDescent="0.35">
      <c r="A41" s="38" t="s">
        <v>785</v>
      </c>
      <c r="B41" s="39" t="s">
        <v>45</v>
      </c>
      <c r="C41" s="39" t="s">
        <v>50</v>
      </c>
      <c r="D41" s="40">
        <v>5.25</v>
      </c>
      <c r="E41" s="40"/>
      <c r="F41" s="40"/>
      <c r="G41" s="40"/>
      <c r="H41" s="53">
        <f t="shared" si="0"/>
        <v>0</v>
      </c>
      <c r="I41" s="27" t="str">
        <f t="shared" si="1"/>
        <v>NA</v>
      </c>
    </row>
    <row r="42" spans="1:9" x14ac:dyDescent="0.35">
      <c r="A42" s="35" t="s">
        <v>784</v>
      </c>
      <c r="B42" s="36" t="s">
        <v>45</v>
      </c>
      <c r="C42" s="36" t="s">
        <v>46</v>
      </c>
      <c r="D42" s="37">
        <v>19.125</v>
      </c>
      <c r="E42" s="37"/>
      <c r="F42" s="37"/>
      <c r="G42" s="37"/>
      <c r="H42" s="53">
        <f t="shared" si="0"/>
        <v>0</v>
      </c>
      <c r="I42" s="27" t="str">
        <f t="shared" si="1"/>
        <v>NA</v>
      </c>
    </row>
    <row r="43" spans="1:9" x14ac:dyDescent="0.35">
      <c r="A43" s="38" t="s">
        <v>783</v>
      </c>
      <c r="B43" s="39" t="s">
        <v>45</v>
      </c>
      <c r="C43" s="39" t="s">
        <v>47</v>
      </c>
      <c r="D43" s="40">
        <v>9.625</v>
      </c>
      <c r="E43" s="40"/>
      <c r="F43" s="40"/>
      <c r="G43" s="40"/>
      <c r="H43" s="53">
        <f t="shared" si="0"/>
        <v>0</v>
      </c>
      <c r="I43" s="27" t="str">
        <f t="shared" si="1"/>
        <v>NA</v>
      </c>
    </row>
    <row r="44" spans="1:9" x14ac:dyDescent="0.35">
      <c r="A44" s="35" t="s">
        <v>782</v>
      </c>
      <c r="B44" s="36" t="s">
        <v>45</v>
      </c>
      <c r="C44" s="36" t="s">
        <v>51</v>
      </c>
      <c r="D44" s="37">
        <v>17.25</v>
      </c>
      <c r="E44" s="37"/>
      <c r="F44" s="37"/>
      <c r="G44" s="37"/>
      <c r="H44" s="53">
        <f t="shared" si="0"/>
        <v>0</v>
      </c>
      <c r="I44" s="27" t="str">
        <f t="shared" si="1"/>
        <v>NA</v>
      </c>
    </row>
    <row r="45" spans="1:9" x14ac:dyDescent="0.35">
      <c r="A45" s="38" t="s">
        <v>781</v>
      </c>
      <c r="B45" s="39" t="s">
        <v>45</v>
      </c>
      <c r="C45" s="39" t="s">
        <v>48</v>
      </c>
      <c r="D45" s="40">
        <v>71</v>
      </c>
      <c r="E45" s="40"/>
      <c r="F45" s="40"/>
      <c r="G45" s="40"/>
      <c r="H45" s="53">
        <f t="shared" si="0"/>
        <v>0</v>
      </c>
      <c r="I45" s="27" t="str">
        <f t="shared" si="1"/>
        <v>NA</v>
      </c>
    </row>
    <row r="46" spans="1:9" x14ac:dyDescent="0.35">
      <c r="A46" s="35" t="s">
        <v>778</v>
      </c>
      <c r="B46" s="36" t="s">
        <v>52</v>
      </c>
      <c r="C46" s="36" t="s">
        <v>56</v>
      </c>
      <c r="D46" s="37">
        <v>1.25</v>
      </c>
      <c r="E46" s="37"/>
      <c r="F46" s="37"/>
      <c r="G46" s="37"/>
      <c r="H46" s="53">
        <f t="shared" si="0"/>
        <v>0</v>
      </c>
      <c r="I46" s="27" t="str">
        <f t="shared" si="1"/>
        <v>NA</v>
      </c>
    </row>
    <row r="47" spans="1:9" x14ac:dyDescent="0.35">
      <c r="A47" s="38" t="s">
        <v>777</v>
      </c>
      <c r="B47" s="39" t="s">
        <v>52</v>
      </c>
      <c r="C47" s="39" t="s">
        <v>53</v>
      </c>
      <c r="D47" s="40">
        <v>2.5</v>
      </c>
      <c r="E47" s="40"/>
      <c r="F47" s="40"/>
      <c r="G47" s="40"/>
      <c r="H47" s="53">
        <f t="shared" si="0"/>
        <v>0</v>
      </c>
      <c r="I47" s="27" t="str">
        <f t="shared" si="1"/>
        <v>NA</v>
      </c>
    </row>
    <row r="48" spans="1:9" x14ac:dyDescent="0.35">
      <c r="A48" s="35" t="s">
        <v>776</v>
      </c>
      <c r="B48" s="36" t="s">
        <v>52</v>
      </c>
      <c r="C48" s="36" t="s">
        <v>57</v>
      </c>
      <c r="D48" s="37">
        <v>0</v>
      </c>
      <c r="E48" s="37"/>
      <c r="F48" s="37"/>
      <c r="G48" s="37"/>
      <c r="H48" s="53">
        <f t="shared" si="0"/>
        <v>0</v>
      </c>
      <c r="I48" s="27" t="str">
        <f t="shared" si="1"/>
        <v>NA</v>
      </c>
    </row>
    <row r="49" spans="1:9" x14ac:dyDescent="0.35">
      <c r="A49" s="38" t="s">
        <v>775</v>
      </c>
      <c r="B49" s="39" t="s">
        <v>52</v>
      </c>
      <c r="C49" s="39" t="s">
        <v>54</v>
      </c>
      <c r="D49" s="40">
        <v>57.875</v>
      </c>
      <c r="E49" s="40"/>
      <c r="F49" s="40"/>
      <c r="G49" s="40"/>
      <c r="H49" s="53">
        <f t="shared" si="0"/>
        <v>0</v>
      </c>
      <c r="I49" s="27" t="str">
        <f t="shared" si="1"/>
        <v>NA</v>
      </c>
    </row>
    <row r="50" spans="1:9" x14ac:dyDescent="0.35">
      <c r="A50" s="35" t="s">
        <v>774</v>
      </c>
      <c r="B50" s="36" t="s">
        <v>52</v>
      </c>
      <c r="C50" s="36" t="s">
        <v>55</v>
      </c>
      <c r="D50" s="37">
        <v>0.5</v>
      </c>
      <c r="E50" s="37"/>
      <c r="F50" s="37"/>
      <c r="G50" s="37"/>
      <c r="H50" s="53">
        <f t="shared" si="0"/>
        <v>0</v>
      </c>
      <c r="I50" s="27" t="str">
        <f t="shared" si="1"/>
        <v>NA</v>
      </c>
    </row>
    <row r="51" spans="1:9" x14ac:dyDescent="0.35">
      <c r="A51" s="38" t="s">
        <v>773</v>
      </c>
      <c r="B51" s="39" t="s">
        <v>52</v>
      </c>
      <c r="C51" s="39" t="s">
        <v>58</v>
      </c>
      <c r="D51" s="40">
        <v>0.625</v>
      </c>
      <c r="E51" s="40"/>
      <c r="F51" s="40"/>
      <c r="G51" s="40"/>
      <c r="H51" s="53">
        <f t="shared" si="0"/>
        <v>0</v>
      </c>
      <c r="I51" s="27" t="str">
        <f t="shared" si="1"/>
        <v>NA</v>
      </c>
    </row>
    <row r="52" spans="1:9" x14ac:dyDescent="0.35">
      <c r="A52" s="43" t="s">
        <v>772</v>
      </c>
      <c r="B52" s="36" t="s">
        <v>59</v>
      </c>
      <c r="C52" s="36" t="s">
        <v>62</v>
      </c>
      <c r="D52" s="37">
        <v>2</v>
      </c>
      <c r="E52" s="37"/>
      <c r="F52" s="37"/>
      <c r="G52" s="37"/>
      <c r="H52" s="53">
        <f t="shared" si="0"/>
        <v>0</v>
      </c>
      <c r="I52" s="27" t="str">
        <f t="shared" si="1"/>
        <v>NA</v>
      </c>
    </row>
    <row r="53" spans="1:9" x14ac:dyDescent="0.35">
      <c r="A53" s="44" t="s">
        <v>771</v>
      </c>
      <c r="B53" s="39" t="s">
        <v>59</v>
      </c>
      <c r="C53" s="39" t="s">
        <v>60</v>
      </c>
      <c r="D53" s="40">
        <v>0</v>
      </c>
      <c r="E53" s="40"/>
      <c r="F53" s="40"/>
      <c r="G53" s="40"/>
      <c r="H53" s="53">
        <f t="shared" si="0"/>
        <v>0</v>
      </c>
      <c r="I53" s="27" t="str">
        <f t="shared" si="1"/>
        <v>NA</v>
      </c>
    </row>
    <row r="54" spans="1:9" x14ac:dyDescent="0.35">
      <c r="A54" s="43" t="s">
        <v>770</v>
      </c>
      <c r="B54" s="36" t="s">
        <v>59</v>
      </c>
      <c r="C54" s="36" t="s">
        <v>63</v>
      </c>
      <c r="D54" s="37">
        <v>0</v>
      </c>
      <c r="E54" s="37"/>
      <c r="F54" s="37"/>
      <c r="G54" s="37"/>
      <c r="H54" s="53">
        <f t="shared" si="0"/>
        <v>0</v>
      </c>
      <c r="I54" s="27" t="str">
        <f t="shared" si="1"/>
        <v>NA</v>
      </c>
    </row>
    <row r="55" spans="1:9" x14ac:dyDescent="0.35">
      <c r="A55" s="44" t="s">
        <v>769</v>
      </c>
      <c r="B55" s="39" t="s">
        <v>59</v>
      </c>
      <c r="C55" s="39" t="s">
        <v>61</v>
      </c>
      <c r="D55" s="40">
        <v>0.25</v>
      </c>
      <c r="E55" s="40"/>
      <c r="F55" s="40"/>
      <c r="G55" s="40"/>
      <c r="H55" s="53">
        <f t="shared" si="0"/>
        <v>0</v>
      </c>
      <c r="I55" s="27" t="str">
        <f t="shared" si="1"/>
        <v>NA</v>
      </c>
    </row>
    <row r="56" spans="1:9" x14ac:dyDescent="0.35">
      <c r="A56" s="43" t="s">
        <v>768</v>
      </c>
      <c r="B56" s="36" t="s">
        <v>59</v>
      </c>
      <c r="C56" s="36" t="s">
        <v>64</v>
      </c>
      <c r="D56" s="37">
        <v>0</v>
      </c>
      <c r="E56" s="37"/>
      <c r="F56" s="37"/>
      <c r="G56" s="37"/>
      <c r="H56" s="53">
        <f t="shared" si="0"/>
        <v>0</v>
      </c>
      <c r="I56" s="27" t="str">
        <f t="shared" si="1"/>
        <v>NA</v>
      </c>
    </row>
    <row r="57" spans="1:9" x14ac:dyDescent="0.35">
      <c r="A57" s="44" t="s">
        <v>767</v>
      </c>
      <c r="B57" s="39" t="s">
        <v>65</v>
      </c>
      <c r="C57" s="39" t="s">
        <v>68</v>
      </c>
      <c r="D57" s="40">
        <v>176.25</v>
      </c>
      <c r="E57" s="40"/>
      <c r="F57" s="40"/>
      <c r="G57" s="40"/>
      <c r="H57" s="53">
        <f t="shared" si="0"/>
        <v>0</v>
      </c>
      <c r="I57" s="27" t="str">
        <f t="shared" si="1"/>
        <v>NA</v>
      </c>
    </row>
    <row r="58" spans="1:9" x14ac:dyDescent="0.35">
      <c r="A58" s="43" t="s">
        <v>766</v>
      </c>
      <c r="B58" s="36" t="s">
        <v>65</v>
      </c>
      <c r="C58" s="36" t="s">
        <v>67</v>
      </c>
      <c r="D58" s="37">
        <v>19</v>
      </c>
      <c r="E58" s="37"/>
      <c r="F58" s="37"/>
      <c r="G58" s="37"/>
      <c r="H58" s="53">
        <f t="shared" si="0"/>
        <v>0</v>
      </c>
      <c r="I58" s="27" t="str">
        <f t="shared" si="1"/>
        <v>NA</v>
      </c>
    </row>
    <row r="59" spans="1:9" x14ac:dyDescent="0.35">
      <c r="A59" s="44" t="s">
        <v>765</v>
      </c>
      <c r="B59" s="39" t="s">
        <v>65</v>
      </c>
      <c r="C59" s="39" t="s">
        <v>69</v>
      </c>
      <c r="D59" s="40">
        <v>0</v>
      </c>
      <c r="E59" s="40"/>
      <c r="F59" s="40"/>
      <c r="G59" s="40"/>
      <c r="H59" s="53">
        <f t="shared" si="0"/>
        <v>0</v>
      </c>
      <c r="I59" s="27" t="str">
        <f t="shared" si="1"/>
        <v>NA</v>
      </c>
    </row>
    <row r="60" spans="1:9" x14ac:dyDescent="0.35">
      <c r="A60" s="43" t="s">
        <v>764</v>
      </c>
      <c r="B60" s="36" t="s">
        <v>65</v>
      </c>
      <c r="C60" s="36" t="s">
        <v>66</v>
      </c>
      <c r="D60" s="37">
        <v>0</v>
      </c>
      <c r="E60" s="37"/>
      <c r="F60" s="37"/>
      <c r="G60" s="37"/>
      <c r="H60" s="53">
        <f t="shared" si="0"/>
        <v>0</v>
      </c>
      <c r="I60" s="27" t="str">
        <f t="shared" si="1"/>
        <v>NA</v>
      </c>
    </row>
    <row r="61" spans="1:9" x14ac:dyDescent="0.35">
      <c r="A61" s="44" t="s">
        <v>759</v>
      </c>
      <c r="B61" s="39" t="s">
        <v>70</v>
      </c>
      <c r="C61" s="39" t="s">
        <v>71</v>
      </c>
      <c r="D61" s="40">
        <v>3.5</v>
      </c>
      <c r="E61" s="40"/>
      <c r="F61" s="40"/>
      <c r="G61" s="40"/>
      <c r="H61" s="53">
        <f t="shared" si="0"/>
        <v>0</v>
      </c>
      <c r="I61" s="27" t="str">
        <f t="shared" si="1"/>
        <v>NA</v>
      </c>
    </row>
    <row r="62" spans="1:9" x14ac:dyDescent="0.35">
      <c r="A62" s="43" t="s">
        <v>758</v>
      </c>
      <c r="B62" s="36" t="s">
        <v>72</v>
      </c>
      <c r="C62" s="36" t="s">
        <v>80</v>
      </c>
      <c r="D62" s="37">
        <v>24.625</v>
      </c>
      <c r="E62" s="37"/>
      <c r="F62" s="37"/>
      <c r="G62" s="37"/>
      <c r="H62" s="53">
        <f t="shared" si="0"/>
        <v>0</v>
      </c>
      <c r="I62" s="27" t="str">
        <f t="shared" si="1"/>
        <v>NA</v>
      </c>
    </row>
    <row r="63" spans="1:9" x14ac:dyDescent="0.35">
      <c r="A63" s="44" t="s">
        <v>757</v>
      </c>
      <c r="B63" s="39" t="s">
        <v>72</v>
      </c>
      <c r="C63" s="39" t="s">
        <v>77</v>
      </c>
      <c r="D63" s="40">
        <v>25.875</v>
      </c>
      <c r="E63" s="40"/>
      <c r="F63" s="40"/>
      <c r="G63" s="40"/>
      <c r="H63" s="53">
        <f t="shared" si="0"/>
        <v>0</v>
      </c>
      <c r="I63" s="27" t="str">
        <f t="shared" si="1"/>
        <v>NA</v>
      </c>
    </row>
    <row r="64" spans="1:9" x14ac:dyDescent="0.35">
      <c r="A64" s="43" t="s">
        <v>756</v>
      </c>
      <c r="B64" s="36" t="s">
        <v>72</v>
      </c>
      <c r="C64" s="36" t="s">
        <v>81</v>
      </c>
      <c r="D64" s="37">
        <v>9.375</v>
      </c>
      <c r="E64" s="37"/>
      <c r="F64" s="37"/>
      <c r="G64" s="37"/>
      <c r="H64" s="53">
        <f t="shared" si="0"/>
        <v>0</v>
      </c>
      <c r="I64" s="27" t="str">
        <f t="shared" si="1"/>
        <v>NA</v>
      </c>
    </row>
    <row r="65" spans="1:9" x14ac:dyDescent="0.35">
      <c r="A65" s="44" t="s">
        <v>755</v>
      </c>
      <c r="B65" s="39" t="s">
        <v>72</v>
      </c>
      <c r="C65" s="39" t="s">
        <v>73</v>
      </c>
      <c r="D65" s="40">
        <v>0.875</v>
      </c>
      <c r="E65" s="40"/>
      <c r="F65" s="40"/>
      <c r="G65" s="40"/>
      <c r="H65" s="53">
        <f t="shared" si="0"/>
        <v>0</v>
      </c>
      <c r="I65" s="27" t="str">
        <f t="shared" si="1"/>
        <v>NA</v>
      </c>
    </row>
    <row r="66" spans="1:9" x14ac:dyDescent="0.35">
      <c r="A66" s="43" t="s">
        <v>754</v>
      </c>
      <c r="B66" s="36" t="s">
        <v>72</v>
      </c>
      <c r="C66" s="36" t="s">
        <v>79</v>
      </c>
      <c r="D66" s="37">
        <v>3</v>
      </c>
      <c r="E66" s="37"/>
      <c r="F66" s="37"/>
      <c r="G66" s="37"/>
      <c r="H66" s="53">
        <f t="shared" si="0"/>
        <v>0</v>
      </c>
      <c r="I66" s="27" t="str">
        <f t="shared" si="1"/>
        <v>NA</v>
      </c>
    </row>
    <row r="67" spans="1:9" x14ac:dyDescent="0.35">
      <c r="A67" s="44" t="s">
        <v>753</v>
      </c>
      <c r="B67" s="39" t="s">
        <v>72</v>
      </c>
      <c r="C67" s="39" t="s">
        <v>78</v>
      </c>
      <c r="D67" s="40">
        <v>11.75</v>
      </c>
      <c r="E67" s="40"/>
      <c r="F67" s="40"/>
      <c r="G67" s="40"/>
      <c r="H67" s="53">
        <f t="shared" si="0"/>
        <v>0</v>
      </c>
      <c r="I67" s="27" t="str">
        <f t="shared" si="1"/>
        <v>NA</v>
      </c>
    </row>
    <row r="68" spans="1:9" x14ac:dyDescent="0.35">
      <c r="A68" s="43" t="s">
        <v>752</v>
      </c>
      <c r="B68" s="36" t="s">
        <v>72</v>
      </c>
      <c r="C68" s="36" t="s">
        <v>76</v>
      </c>
      <c r="D68" s="37">
        <v>82.875</v>
      </c>
      <c r="E68" s="37"/>
      <c r="F68" s="37"/>
      <c r="G68" s="37"/>
      <c r="H68" s="53">
        <f t="shared" ref="H68:H131" si="2">G68-F68</f>
        <v>0</v>
      </c>
      <c r="I68" s="27" t="str">
        <f t="shared" ref="I68:I131" si="3">IFERROR(H68/F68,"NA")</f>
        <v>NA</v>
      </c>
    </row>
    <row r="69" spans="1:9" x14ac:dyDescent="0.35">
      <c r="A69" s="44" t="s">
        <v>751</v>
      </c>
      <c r="B69" s="39" t="s">
        <v>72</v>
      </c>
      <c r="C69" s="39" t="s">
        <v>74</v>
      </c>
      <c r="D69" s="40">
        <v>22.25</v>
      </c>
      <c r="E69" s="40"/>
      <c r="F69" s="40"/>
      <c r="G69" s="40"/>
      <c r="H69" s="53">
        <f t="shared" si="2"/>
        <v>0</v>
      </c>
      <c r="I69" s="27" t="str">
        <f t="shared" si="3"/>
        <v>NA</v>
      </c>
    </row>
    <row r="70" spans="1:9" x14ac:dyDescent="0.35">
      <c r="A70" s="43" t="s">
        <v>750</v>
      </c>
      <c r="B70" s="36" t="s">
        <v>72</v>
      </c>
      <c r="C70" s="36" t="s">
        <v>82</v>
      </c>
      <c r="D70" s="37">
        <v>0.375</v>
      </c>
      <c r="E70" s="37"/>
      <c r="F70" s="37"/>
      <c r="G70" s="37"/>
      <c r="H70" s="53">
        <f t="shared" si="2"/>
        <v>0</v>
      </c>
      <c r="I70" s="27" t="str">
        <f t="shared" si="3"/>
        <v>NA</v>
      </c>
    </row>
    <row r="71" spans="1:9" x14ac:dyDescent="0.35">
      <c r="A71" s="44" t="s">
        <v>749</v>
      </c>
      <c r="B71" s="39" t="s">
        <v>72</v>
      </c>
      <c r="C71" s="39" t="s">
        <v>75</v>
      </c>
      <c r="D71" s="40">
        <v>5.125</v>
      </c>
      <c r="E71" s="40"/>
      <c r="F71" s="40"/>
      <c r="G71" s="40"/>
      <c r="H71" s="53">
        <f t="shared" si="2"/>
        <v>0</v>
      </c>
      <c r="I71" s="27" t="str">
        <f t="shared" si="3"/>
        <v>NA</v>
      </c>
    </row>
    <row r="72" spans="1:9" x14ac:dyDescent="0.35">
      <c r="A72" s="43" t="s">
        <v>746</v>
      </c>
      <c r="B72" s="36" t="s">
        <v>83</v>
      </c>
      <c r="C72" s="36" t="s">
        <v>84</v>
      </c>
      <c r="D72" s="37">
        <v>45.75</v>
      </c>
      <c r="E72" s="37"/>
      <c r="F72" s="37"/>
      <c r="G72" s="37"/>
      <c r="H72" s="53">
        <f t="shared" si="2"/>
        <v>0</v>
      </c>
      <c r="I72" s="27" t="str">
        <f t="shared" si="3"/>
        <v>NA</v>
      </c>
    </row>
    <row r="73" spans="1:9" x14ac:dyDescent="0.35">
      <c r="A73" s="44" t="s">
        <v>745</v>
      </c>
      <c r="B73" s="39" t="s">
        <v>83</v>
      </c>
      <c r="C73" s="39" t="s">
        <v>87</v>
      </c>
      <c r="D73" s="40">
        <v>11.5</v>
      </c>
      <c r="E73" s="40"/>
      <c r="F73" s="40"/>
      <c r="G73" s="40"/>
      <c r="H73" s="53">
        <f t="shared" si="2"/>
        <v>0</v>
      </c>
      <c r="I73" s="27" t="str">
        <f t="shared" si="3"/>
        <v>NA</v>
      </c>
    </row>
    <row r="74" spans="1:9" x14ac:dyDescent="0.35">
      <c r="A74" s="43" t="s">
        <v>744</v>
      </c>
      <c r="B74" s="36" t="s">
        <v>83</v>
      </c>
      <c r="C74" s="36" t="s">
        <v>91</v>
      </c>
      <c r="D74" s="37">
        <v>2.75</v>
      </c>
      <c r="E74" s="37"/>
      <c r="F74" s="37"/>
      <c r="G74" s="37"/>
      <c r="H74" s="53">
        <f t="shared" si="2"/>
        <v>0</v>
      </c>
      <c r="I74" s="27" t="str">
        <f t="shared" si="3"/>
        <v>NA</v>
      </c>
    </row>
    <row r="75" spans="1:9" x14ac:dyDescent="0.35">
      <c r="A75" s="44" t="s">
        <v>743</v>
      </c>
      <c r="B75" s="39" t="s">
        <v>83</v>
      </c>
      <c r="C75" s="39" t="s">
        <v>89</v>
      </c>
      <c r="D75" s="40">
        <v>5.375</v>
      </c>
      <c r="E75" s="40"/>
      <c r="F75" s="40"/>
      <c r="G75" s="40"/>
      <c r="H75" s="53">
        <f t="shared" si="2"/>
        <v>0</v>
      </c>
      <c r="I75" s="27" t="str">
        <f t="shared" si="3"/>
        <v>NA</v>
      </c>
    </row>
    <row r="76" spans="1:9" x14ac:dyDescent="0.35">
      <c r="A76" s="43" t="s">
        <v>742</v>
      </c>
      <c r="B76" s="36" t="s">
        <v>83</v>
      </c>
      <c r="C76" s="36" t="s">
        <v>90</v>
      </c>
      <c r="D76" s="37">
        <v>6.875</v>
      </c>
      <c r="E76" s="37"/>
      <c r="F76" s="37"/>
      <c r="G76" s="37"/>
      <c r="H76" s="53">
        <f t="shared" si="2"/>
        <v>0</v>
      </c>
      <c r="I76" s="27" t="str">
        <f t="shared" si="3"/>
        <v>NA</v>
      </c>
    </row>
    <row r="77" spans="1:9" x14ac:dyDescent="0.35">
      <c r="A77" s="44" t="s">
        <v>741</v>
      </c>
      <c r="B77" s="39" t="s">
        <v>83</v>
      </c>
      <c r="C77" s="39" t="s">
        <v>86</v>
      </c>
      <c r="D77" s="40">
        <v>5.5</v>
      </c>
      <c r="E77" s="40"/>
      <c r="F77" s="40"/>
      <c r="G77" s="40"/>
      <c r="H77" s="53">
        <f t="shared" si="2"/>
        <v>0</v>
      </c>
      <c r="I77" s="27" t="str">
        <f t="shared" si="3"/>
        <v>NA</v>
      </c>
    </row>
    <row r="78" spans="1:9" x14ac:dyDescent="0.35">
      <c r="A78" s="43" t="s">
        <v>740</v>
      </c>
      <c r="B78" s="36" t="s">
        <v>83</v>
      </c>
      <c r="C78" s="36" t="s">
        <v>95</v>
      </c>
      <c r="D78" s="37">
        <v>0</v>
      </c>
      <c r="E78" s="37"/>
      <c r="F78" s="37"/>
      <c r="G78" s="37"/>
      <c r="H78" s="53">
        <f t="shared" si="2"/>
        <v>0</v>
      </c>
      <c r="I78" s="27" t="str">
        <f t="shared" si="3"/>
        <v>NA</v>
      </c>
    </row>
    <row r="79" spans="1:9" x14ac:dyDescent="0.35">
      <c r="A79" s="44" t="s">
        <v>739</v>
      </c>
      <c r="B79" s="39" t="s">
        <v>83</v>
      </c>
      <c r="C79" s="39" t="s">
        <v>88</v>
      </c>
      <c r="D79" s="40">
        <v>0</v>
      </c>
      <c r="E79" s="40"/>
      <c r="F79" s="40"/>
      <c r="G79" s="40"/>
      <c r="H79" s="53">
        <f t="shared" si="2"/>
        <v>0</v>
      </c>
      <c r="I79" s="27" t="str">
        <f t="shared" si="3"/>
        <v>NA</v>
      </c>
    </row>
    <row r="80" spans="1:9" x14ac:dyDescent="0.35">
      <c r="A80" s="43" t="s">
        <v>738</v>
      </c>
      <c r="B80" s="36" t="s">
        <v>83</v>
      </c>
      <c r="C80" s="36" t="s">
        <v>85</v>
      </c>
      <c r="D80" s="37">
        <v>2.875</v>
      </c>
      <c r="E80" s="37"/>
      <c r="F80" s="37"/>
      <c r="G80" s="37"/>
      <c r="H80" s="53">
        <f t="shared" si="2"/>
        <v>0</v>
      </c>
      <c r="I80" s="27" t="str">
        <f t="shared" si="3"/>
        <v>NA</v>
      </c>
    </row>
    <row r="81" spans="1:9" x14ac:dyDescent="0.35">
      <c r="A81" s="44" t="s">
        <v>737</v>
      </c>
      <c r="B81" s="39" t="s">
        <v>83</v>
      </c>
      <c r="C81" s="39" t="s">
        <v>94</v>
      </c>
      <c r="D81" s="40">
        <v>1.875</v>
      </c>
      <c r="E81" s="40"/>
      <c r="F81" s="40"/>
      <c r="G81" s="40"/>
      <c r="H81" s="53">
        <f t="shared" si="2"/>
        <v>0</v>
      </c>
      <c r="I81" s="27" t="str">
        <f t="shared" si="3"/>
        <v>NA</v>
      </c>
    </row>
    <row r="82" spans="1:9" x14ac:dyDescent="0.35">
      <c r="A82" s="43" t="s">
        <v>736</v>
      </c>
      <c r="B82" s="36" t="s">
        <v>83</v>
      </c>
      <c r="C82" s="36" t="s">
        <v>96</v>
      </c>
      <c r="D82" s="37">
        <v>0</v>
      </c>
      <c r="E82" s="37"/>
      <c r="F82" s="37"/>
      <c r="G82" s="37"/>
      <c r="H82" s="53">
        <f t="shared" si="2"/>
        <v>0</v>
      </c>
      <c r="I82" s="27" t="str">
        <f t="shared" si="3"/>
        <v>NA</v>
      </c>
    </row>
    <row r="83" spans="1:9" x14ac:dyDescent="0.35">
      <c r="A83" s="44" t="s">
        <v>735</v>
      </c>
      <c r="B83" s="39" t="s">
        <v>83</v>
      </c>
      <c r="C83" s="39" t="s">
        <v>93</v>
      </c>
      <c r="D83" s="40">
        <v>2.375</v>
      </c>
      <c r="E83" s="40"/>
      <c r="F83" s="40"/>
      <c r="G83" s="40"/>
      <c r="H83" s="53">
        <f t="shared" si="2"/>
        <v>0</v>
      </c>
      <c r="I83" s="27" t="str">
        <f t="shared" si="3"/>
        <v>NA</v>
      </c>
    </row>
    <row r="84" spans="1:9" x14ac:dyDescent="0.35">
      <c r="A84" s="43" t="s">
        <v>734</v>
      </c>
      <c r="B84" s="36" t="s">
        <v>83</v>
      </c>
      <c r="C84" s="36" t="s">
        <v>92</v>
      </c>
      <c r="D84" s="37">
        <v>0.75</v>
      </c>
      <c r="E84" s="37"/>
      <c r="F84" s="37"/>
      <c r="G84" s="37"/>
      <c r="H84" s="53">
        <f t="shared" si="2"/>
        <v>0</v>
      </c>
      <c r="I84" s="27" t="str">
        <f t="shared" si="3"/>
        <v>NA</v>
      </c>
    </row>
    <row r="85" spans="1:9" x14ac:dyDescent="0.35">
      <c r="A85" s="44" t="s">
        <v>731</v>
      </c>
      <c r="B85" s="39" t="s">
        <v>97</v>
      </c>
      <c r="C85" s="39" t="s">
        <v>99</v>
      </c>
      <c r="D85" s="40">
        <v>118.375</v>
      </c>
      <c r="E85" s="40"/>
      <c r="F85" s="40"/>
      <c r="G85" s="40"/>
      <c r="H85" s="53">
        <f t="shared" si="2"/>
        <v>0</v>
      </c>
      <c r="I85" s="27" t="str">
        <f t="shared" si="3"/>
        <v>NA</v>
      </c>
    </row>
    <row r="86" spans="1:9" x14ac:dyDescent="0.35">
      <c r="A86" s="43" t="s">
        <v>730</v>
      </c>
      <c r="B86" s="36" t="s">
        <v>97</v>
      </c>
      <c r="C86" s="36" t="s">
        <v>98</v>
      </c>
      <c r="D86" s="37">
        <v>14.25</v>
      </c>
      <c r="E86" s="37"/>
      <c r="F86" s="37"/>
      <c r="G86" s="37"/>
      <c r="H86" s="53">
        <f t="shared" si="2"/>
        <v>0</v>
      </c>
      <c r="I86" s="27" t="str">
        <f t="shared" si="3"/>
        <v>NA</v>
      </c>
    </row>
    <row r="87" spans="1:9" x14ac:dyDescent="0.35">
      <c r="A87" s="44" t="s">
        <v>729</v>
      </c>
      <c r="B87" s="39" t="s">
        <v>97</v>
      </c>
      <c r="C87" s="39" t="s">
        <v>100</v>
      </c>
      <c r="D87" s="40">
        <v>10</v>
      </c>
      <c r="E87" s="40"/>
      <c r="F87" s="40"/>
      <c r="G87" s="40"/>
      <c r="H87" s="53">
        <f t="shared" si="2"/>
        <v>0</v>
      </c>
      <c r="I87" s="27" t="str">
        <f t="shared" si="3"/>
        <v>NA</v>
      </c>
    </row>
    <row r="88" spans="1:9" x14ac:dyDescent="0.35">
      <c r="A88" s="43" t="s">
        <v>728</v>
      </c>
      <c r="B88" s="36" t="s">
        <v>101</v>
      </c>
      <c r="C88" s="36" t="s">
        <v>105</v>
      </c>
      <c r="D88" s="37">
        <v>0</v>
      </c>
      <c r="E88" s="37"/>
      <c r="F88" s="37"/>
      <c r="G88" s="37"/>
      <c r="H88" s="53">
        <f t="shared" si="2"/>
        <v>0</v>
      </c>
      <c r="I88" s="27" t="str">
        <f t="shared" si="3"/>
        <v>NA</v>
      </c>
    </row>
    <row r="89" spans="1:9" x14ac:dyDescent="0.35">
      <c r="A89" s="44" t="s">
        <v>727</v>
      </c>
      <c r="B89" s="39" t="s">
        <v>101</v>
      </c>
      <c r="C89" s="39" t="s">
        <v>102</v>
      </c>
      <c r="D89" s="40">
        <v>1</v>
      </c>
      <c r="E89" s="40"/>
      <c r="F89" s="40"/>
      <c r="G89" s="40"/>
      <c r="H89" s="53">
        <f t="shared" si="2"/>
        <v>0</v>
      </c>
      <c r="I89" s="27" t="str">
        <f t="shared" si="3"/>
        <v>NA</v>
      </c>
    </row>
    <row r="90" spans="1:9" x14ac:dyDescent="0.35">
      <c r="A90" s="43" t="s">
        <v>726</v>
      </c>
      <c r="B90" s="36" t="s">
        <v>101</v>
      </c>
      <c r="C90" s="36" t="s">
        <v>106</v>
      </c>
      <c r="D90" s="37">
        <v>2.25</v>
      </c>
      <c r="E90" s="37"/>
      <c r="F90" s="37"/>
      <c r="G90" s="37"/>
      <c r="H90" s="53">
        <f t="shared" si="2"/>
        <v>0</v>
      </c>
      <c r="I90" s="27" t="str">
        <f t="shared" si="3"/>
        <v>NA</v>
      </c>
    </row>
    <row r="91" spans="1:9" x14ac:dyDescent="0.35">
      <c r="A91" s="44" t="s">
        <v>725</v>
      </c>
      <c r="B91" s="39" t="s">
        <v>101</v>
      </c>
      <c r="C91" s="39" t="s">
        <v>103</v>
      </c>
      <c r="D91" s="40">
        <v>8.875</v>
      </c>
      <c r="E91" s="40"/>
      <c r="F91" s="40"/>
      <c r="G91" s="40"/>
      <c r="H91" s="53">
        <f t="shared" si="2"/>
        <v>0</v>
      </c>
      <c r="I91" s="27" t="str">
        <f t="shared" si="3"/>
        <v>NA</v>
      </c>
    </row>
    <row r="92" spans="1:9" x14ac:dyDescent="0.35">
      <c r="A92" s="43" t="s">
        <v>724</v>
      </c>
      <c r="B92" s="36" t="s">
        <v>101</v>
      </c>
      <c r="C92" s="36" t="s">
        <v>104</v>
      </c>
      <c r="D92" s="37">
        <v>9</v>
      </c>
      <c r="E92" s="37"/>
      <c r="F92" s="37"/>
      <c r="G92" s="37"/>
      <c r="H92" s="53">
        <f t="shared" si="2"/>
        <v>0</v>
      </c>
      <c r="I92" s="27" t="str">
        <f t="shared" si="3"/>
        <v>NA</v>
      </c>
    </row>
    <row r="93" spans="1:9" x14ac:dyDescent="0.35">
      <c r="A93" s="44" t="s">
        <v>723</v>
      </c>
      <c r="B93" s="39" t="s">
        <v>107</v>
      </c>
      <c r="C93" s="39" t="s">
        <v>120</v>
      </c>
      <c r="D93" s="40">
        <v>938.75</v>
      </c>
      <c r="E93" s="40"/>
      <c r="F93" s="40"/>
      <c r="G93" s="40"/>
      <c r="H93" s="53">
        <f t="shared" si="2"/>
        <v>0</v>
      </c>
      <c r="I93" s="27" t="str">
        <f t="shared" si="3"/>
        <v>NA</v>
      </c>
    </row>
    <row r="94" spans="1:9" x14ac:dyDescent="0.35">
      <c r="A94" s="43" t="s">
        <v>722</v>
      </c>
      <c r="B94" s="36" t="s">
        <v>107</v>
      </c>
      <c r="C94" s="36" t="s">
        <v>111</v>
      </c>
      <c r="D94" s="37">
        <v>276</v>
      </c>
      <c r="E94" s="37"/>
      <c r="F94" s="37"/>
      <c r="G94" s="37"/>
      <c r="H94" s="53">
        <f t="shared" si="2"/>
        <v>0</v>
      </c>
      <c r="I94" s="27" t="str">
        <f t="shared" si="3"/>
        <v>NA</v>
      </c>
    </row>
    <row r="95" spans="1:9" x14ac:dyDescent="0.35">
      <c r="A95" s="44" t="s">
        <v>721</v>
      </c>
      <c r="B95" s="39" t="s">
        <v>107</v>
      </c>
      <c r="C95" s="39" t="s">
        <v>110</v>
      </c>
      <c r="D95" s="40">
        <v>53</v>
      </c>
      <c r="E95" s="40"/>
      <c r="F95" s="40"/>
      <c r="G95" s="40"/>
      <c r="H95" s="53">
        <f t="shared" si="2"/>
        <v>0</v>
      </c>
      <c r="I95" s="27" t="str">
        <f t="shared" si="3"/>
        <v>NA</v>
      </c>
    </row>
    <row r="96" spans="1:9" x14ac:dyDescent="0.35">
      <c r="A96" s="43" t="s">
        <v>720</v>
      </c>
      <c r="B96" s="36" t="s">
        <v>107</v>
      </c>
      <c r="C96" s="36" t="s">
        <v>116</v>
      </c>
      <c r="D96" s="37">
        <v>28.125</v>
      </c>
      <c r="E96" s="37"/>
      <c r="F96" s="37"/>
      <c r="G96" s="37"/>
      <c r="H96" s="53">
        <f t="shared" si="2"/>
        <v>0</v>
      </c>
      <c r="I96" s="27" t="str">
        <f t="shared" si="3"/>
        <v>NA</v>
      </c>
    </row>
    <row r="97" spans="1:9" x14ac:dyDescent="0.35">
      <c r="A97" s="44" t="s">
        <v>719</v>
      </c>
      <c r="B97" s="39" t="s">
        <v>107</v>
      </c>
      <c r="C97" s="39" t="s">
        <v>112</v>
      </c>
      <c r="D97" s="40">
        <v>219.75</v>
      </c>
      <c r="E97" s="40"/>
      <c r="F97" s="40"/>
      <c r="G97" s="40"/>
      <c r="H97" s="53">
        <f t="shared" si="2"/>
        <v>0</v>
      </c>
      <c r="I97" s="27" t="str">
        <f t="shared" si="3"/>
        <v>NA</v>
      </c>
    </row>
    <row r="98" spans="1:9" x14ac:dyDescent="0.35">
      <c r="A98" s="43" t="s">
        <v>718</v>
      </c>
      <c r="B98" s="36" t="s">
        <v>107</v>
      </c>
      <c r="C98" s="36" t="s">
        <v>126</v>
      </c>
      <c r="D98" s="37">
        <v>12.125</v>
      </c>
      <c r="E98" s="37"/>
      <c r="F98" s="37"/>
      <c r="G98" s="37"/>
      <c r="H98" s="53">
        <f t="shared" si="2"/>
        <v>0</v>
      </c>
      <c r="I98" s="27" t="str">
        <f t="shared" si="3"/>
        <v>NA</v>
      </c>
    </row>
    <row r="99" spans="1:9" x14ac:dyDescent="0.35">
      <c r="A99" s="44" t="s">
        <v>717</v>
      </c>
      <c r="B99" s="39" t="s">
        <v>107</v>
      </c>
      <c r="C99" s="39" t="s">
        <v>118</v>
      </c>
      <c r="D99" s="40">
        <v>221.875</v>
      </c>
      <c r="E99" s="40"/>
      <c r="F99" s="40"/>
      <c r="G99" s="40"/>
      <c r="H99" s="53">
        <f t="shared" si="2"/>
        <v>0</v>
      </c>
      <c r="I99" s="27" t="str">
        <f t="shared" si="3"/>
        <v>NA</v>
      </c>
    </row>
    <row r="100" spans="1:9" x14ac:dyDescent="0.35">
      <c r="A100" s="43" t="s">
        <v>716</v>
      </c>
      <c r="B100" s="36" t="s">
        <v>107</v>
      </c>
      <c r="C100" s="36" t="s">
        <v>122</v>
      </c>
      <c r="D100" s="37">
        <v>0.5</v>
      </c>
      <c r="E100" s="37"/>
      <c r="F100" s="37"/>
      <c r="G100" s="37"/>
      <c r="H100" s="53">
        <f t="shared" si="2"/>
        <v>0</v>
      </c>
      <c r="I100" s="27" t="str">
        <f t="shared" si="3"/>
        <v>NA</v>
      </c>
    </row>
    <row r="101" spans="1:9" x14ac:dyDescent="0.35">
      <c r="A101" s="44" t="s">
        <v>715</v>
      </c>
      <c r="B101" s="39" t="s">
        <v>107</v>
      </c>
      <c r="C101" s="39" t="s">
        <v>109</v>
      </c>
      <c r="D101" s="40">
        <v>244.875</v>
      </c>
      <c r="E101" s="40"/>
      <c r="F101" s="40"/>
      <c r="G101" s="40"/>
      <c r="H101" s="53">
        <f t="shared" si="2"/>
        <v>0</v>
      </c>
      <c r="I101" s="27" t="str">
        <f t="shared" si="3"/>
        <v>NA</v>
      </c>
    </row>
    <row r="102" spans="1:9" x14ac:dyDescent="0.35">
      <c r="A102" s="43" t="s">
        <v>714</v>
      </c>
      <c r="B102" s="36" t="s">
        <v>107</v>
      </c>
      <c r="C102" s="36" t="s">
        <v>125</v>
      </c>
      <c r="D102" s="37">
        <v>30.25</v>
      </c>
      <c r="E102" s="37"/>
      <c r="F102" s="37"/>
      <c r="G102" s="37"/>
      <c r="H102" s="53">
        <f t="shared" si="2"/>
        <v>0</v>
      </c>
      <c r="I102" s="27" t="str">
        <f t="shared" si="3"/>
        <v>NA</v>
      </c>
    </row>
    <row r="103" spans="1:9" x14ac:dyDescent="0.35">
      <c r="A103" s="44" t="s">
        <v>713</v>
      </c>
      <c r="B103" s="39" t="s">
        <v>107</v>
      </c>
      <c r="C103" s="39" t="s">
        <v>119</v>
      </c>
      <c r="D103" s="40">
        <v>38.375</v>
      </c>
      <c r="E103" s="40"/>
      <c r="F103" s="40"/>
      <c r="G103" s="40"/>
      <c r="H103" s="53">
        <f t="shared" si="2"/>
        <v>0</v>
      </c>
      <c r="I103" s="27" t="str">
        <f t="shared" si="3"/>
        <v>NA</v>
      </c>
    </row>
    <row r="104" spans="1:9" x14ac:dyDescent="0.35">
      <c r="A104" s="43" t="s">
        <v>712</v>
      </c>
      <c r="B104" s="36" t="s">
        <v>107</v>
      </c>
      <c r="C104" s="36" t="s">
        <v>108</v>
      </c>
      <c r="D104" s="37">
        <v>181.25</v>
      </c>
      <c r="E104" s="37"/>
      <c r="F104" s="37"/>
      <c r="G104" s="37"/>
      <c r="H104" s="53">
        <f t="shared" si="2"/>
        <v>0</v>
      </c>
      <c r="I104" s="27" t="str">
        <f t="shared" si="3"/>
        <v>NA</v>
      </c>
    </row>
    <row r="105" spans="1:9" x14ac:dyDescent="0.35">
      <c r="A105" s="44" t="s">
        <v>711</v>
      </c>
      <c r="B105" s="39" t="s">
        <v>107</v>
      </c>
      <c r="C105" s="39" t="s">
        <v>124</v>
      </c>
      <c r="D105" s="40">
        <v>78.375</v>
      </c>
      <c r="E105" s="40"/>
      <c r="F105" s="40"/>
      <c r="G105" s="40"/>
      <c r="H105" s="53">
        <f t="shared" si="2"/>
        <v>0</v>
      </c>
      <c r="I105" s="27" t="str">
        <f t="shared" si="3"/>
        <v>NA</v>
      </c>
    </row>
    <row r="106" spans="1:9" x14ac:dyDescent="0.35">
      <c r="A106" s="43" t="s">
        <v>710</v>
      </c>
      <c r="B106" s="36" t="s">
        <v>107</v>
      </c>
      <c r="C106" s="36" t="s">
        <v>123</v>
      </c>
      <c r="D106" s="37">
        <v>102.125</v>
      </c>
      <c r="E106" s="37"/>
      <c r="F106" s="37"/>
      <c r="G106" s="37"/>
      <c r="H106" s="53">
        <f t="shared" si="2"/>
        <v>0</v>
      </c>
      <c r="I106" s="27" t="str">
        <f t="shared" si="3"/>
        <v>NA</v>
      </c>
    </row>
    <row r="107" spans="1:9" x14ac:dyDescent="0.35">
      <c r="A107" s="44" t="s">
        <v>709</v>
      </c>
      <c r="B107" s="39" t="s">
        <v>107</v>
      </c>
      <c r="C107" s="39" t="s">
        <v>113</v>
      </c>
      <c r="D107" s="40">
        <v>187.25</v>
      </c>
      <c r="E107" s="40"/>
      <c r="F107" s="40"/>
      <c r="G107" s="40"/>
      <c r="H107" s="53">
        <f t="shared" si="2"/>
        <v>0</v>
      </c>
      <c r="I107" s="27" t="str">
        <f t="shared" si="3"/>
        <v>NA</v>
      </c>
    </row>
    <row r="108" spans="1:9" x14ac:dyDescent="0.35">
      <c r="A108" s="43" t="s">
        <v>708</v>
      </c>
      <c r="B108" s="36" t="s">
        <v>107</v>
      </c>
      <c r="C108" s="36" t="s">
        <v>121</v>
      </c>
      <c r="D108" s="37">
        <v>167.125</v>
      </c>
      <c r="E108" s="37"/>
      <c r="F108" s="37"/>
      <c r="G108" s="37"/>
      <c r="H108" s="53">
        <f t="shared" si="2"/>
        <v>0</v>
      </c>
      <c r="I108" s="27" t="str">
        <f t="shared" si="3"/>
        <v>NA</v>
      </c>
    </row>
    <row r="109" spans="1:9" x14ac:dyDescent="0.35">
      <c r="A109" s="44" t="s">
        <v>707</v>
      </c>
      <c r="B109" s="39" t="s">
        <v>107</v>
      </c>
      <c r="C109" s="39" t="s">
        <v>115</v>
      </c>
      <c r="D109" s="40">
        <v>363.5</v>
      </c>
      <c r="E109" s="40"/>
      <c r="F109" s="40"/>
      <c r="G109" s="40"/>
      <c r="H109" s="53">
        <f t="shared" si="2"/>
        <v>0</v>
      </c>
      <c r="I109" s="27" t="str">
        <f t="shared" si="3"/>
        <v>NA</v>
      </c>
    </row>
    <row r="110" spans="1:9" x14ac:dyDescent="0.35">
      <c r="A110" s="43" t="s">
        <v>706</v>
      </c>
      <c r="B110" s="36" t="s">
        <v>107</v>
      </c>
      <c r="C110" s="36" t="s">
        <v>114</v>
      </c>
      <c r="D110" s="37">
        <v>279.75</v>
      </c>
      <c r="E110" s="37"/>
      <c r="F110" s="37"/>
      <c r="G110" s="37"/>
      <c r="H110" s="53">
        <f t="shared" si="2"/>
        <v>0</v>
      </c>
      <c r="I110" s="27" t="str">
        <f t="shared" si="3"/>
        <v>NA</v>
      </c>
    </row>
    <row r="111" spans="1:9" x14ac:dyDescent="0.35">
      <c r="A111" s="44" t="s">
        <v>705</v>
      </c>
      <c r="B111" s="39" t="s">
        <v>107</v>
      </c>
      <c r="C111" s="39" t="s">
        <v>117</v>
      </c>
      <c r="D111" s="52">
        <v>286.5</v>
      </c>
      <c r="E111" s="52"/>
      <c r="F111" s="52"/>
      <c r="G111" s="52"/>
      <c r="H111" s="53">
        <f t="shared" si="2"/>
        <v>0</v>
      </c>
      <c r="I111" s="27" t="str">
        <f t="shared" si="3"/>
        <v>NA</v>
      </c>
    </row>
    <row r="112" spans="1:9" x14ac:dyDescent="0.35">
      <c r="A112" s="43" t="s">
        <v>700</v>
      </c>
      <c r="B112" s="36" t="s">
        <v>107</v>
      </c>
      <c r="C112" s="36" t="s">
        <v>699</v>
      </c>
      <c r="D112" s="37">
        <v>12.625</v>
      </c>
      <c r="E112" s="37"/>
      <c r="F112" s="37"/>
      <c r="G112" s="37"/>
      <c r="H112" s="53">
        <f t="shared" si="2"/>
        <v>0</v>
      </c>
      <c r="I112" s="27" t="str">
        <f t="shared" si="3"/>
        <v>NA</v>
      </c>
    </row>
    <row r="113" spans="1:9" x14ac:dyDescent="0.35">
      <c r="A113" s="44" t="s">
        <v>664</v>
      </c>
      <c r="B113" s="39" t="s">
        <v>127</v>
      </c>
      <c r="C113" s="39" t="s">
        <v>129</v>
      </c>
      <c r="D113" s="40">
        <v>86.375</v>
      </c>
      <c r="E113" s="40"/>
      <c r="F113" s="40"/>
      <c r="G113" s="40"/>
      <c r="H113" s="53">
        <f t="shared" si="2"/>
        <v>0</v>
      </c>
      <c r="I113" s="27" t="str">
        <f t="shared" si="3"/>
        <v>NA</v>
      </c>
    </row>
    <row r="114" spans="1:9" x14ac:dyDescent="0.35">
      <c r="A114" s="43" t="s">
        <v>663</v>
      </c>
      <c r="B114" s="36" t="s">
        <v>127</v>
      </c>
      <c r="C114" s="36" t="s">
        <v>128</v>
      </c>
      <c r="D114" s="37">
        <v>17.625</v>
      </c>
      <c r="E114" s="37"/>
      <c r="F114" s="37"/>
      <c r="G114" s="37"/>
      <c r="H114" s="53">
        <f t="shared" si="2"/>
        <v>0</v>
      </c>
      <c r="I114" s="27" t="str">
        <f t="shared" si="3"/>
        <v>NA</v>
      </c>
    </row>
    <row r="115" spans="1:9" x14ac:dyDescent="0.35">
      <c r="A115" s="44" t="s">
        <v>662</v>
      </c>
      <c r="B115" s="39" t="s">
        <v>127</v>
      </c>
      <c r="C115" s="39" t="s">
        <v>131</v>
      </c>
      <c r="D115" s="40">
        <v>81</v>
      </c>
      <c r="E115" s="40"/>
      <c r="F115" s="40"/>
      <c r="G115" s="40"/>
      <c r="H115" s="53">
        <f t="shared" si="2"/>
        <v>0</v>
      </c>
      <c r="I115" s="27" t="str">
        <f t="shared" si="3"/>
        <v>NA</v>
      </c>
    </row>
    <row r="116" spans="1:9" x14ac:dyDescent="0.35">
      <c r="A116" s="43" t="s">
        <v>661</v>
      </c>
      <c r="B116" s="36" t="s">
        <v>127</v>
      </c>
      <c r="C116" s="36" t="s">
        <v>130</v>
      </c>
      <c r="D116" s="37">
        <v>155.625</v>
      </c>
      <c r="E116" s="37"/>
      <c r="F116" s="37"/>
      <c r="G116" s="37"/>
      <c r="H116" s="53">
        <f t="shared" si="2"/>
        <v>0</v>
      </c>
      <c r="I116" s="27" t="str">
        <f t="shared" si="3"/>
        <v>NA</v>
      </c>
    </row>
    <row r="117" spans="1:9" x14ac:dyDescent="0.35">
      <c r="A117" s="44" t="s">
        <v>660</v>
      </c>
      <c r="B117" s="39" t="s">
        <v>127</v>
      </c>
      <c r="C117" s="39" t="s">
        <v>132</v>
      </c>
      <c r="D117" s="40">
        <v>123.125</v>
      </c>
      <c r="E117" s="40"/>
      <c r="F117" s="40"/>
      <c r="G117" s="40"/>
      <c r="H117" s="53">
        <f t="shared" si="2"/>
        <v>0</v>
      </c>
      <c r="I117" s="27" t="str">
        <f t="shared" si="3"/>
        <v>NA</v>
      </c>
    </row>
    <row r="118" spans="1:9" x14ac:dyDescent="0.35">
      <c r="A118" s="43" t="s">
        <v>651</v>
      </c>
      <c r="B118" s="36" t="s">
        <v>133</v>
      </c>
      <c r="C118" s="36" t="s">
        <v>135</v>
      </c>
      <c r="D118" s="37">
        <v>0</v>
      </c>
      <c r="E118" s="37"/>
      <c r="F118" s="37"/>
      <c r="G118" s="37"/>
      <c r="H118" s="53">
        <f t="shared" si="2"/>
        <v>0</v>
      </c>
      <c r="I118" s="27" t="str">
        <f t="shared" si="3"/>
        <v>NA</v>
      </c>
    </row>
    <row r="119" spans="1:9" x14ac:dyDescent="0.35">
      <c r="A119" s="44" t="s">
        <v>650</v>
      </c>
      <c r="B119" s="39" t="s">
        <v>133</v>
      </c>
      <c r="C119" s="47" t="s">
        <v>136</v>
      </c>
      <c r="D119" s="40">
        <v>0.25</v>
      </c>
      <c r="E119" s="40"/>
      <c r="F119" s="40"/>
      <c r="G119" s="40"/>
      <c r="H119" s="53">
        <f t="shared" si="2"/>
        <v>0</v>
      </c>
      <c r="I119" s="27" t="str">
        <f t="shared" si="3"/>
        <v>NA</v>
      </c>
    </row>
    <row r="120" spans="1:9" x14ac:dyDescent="0.35">
      <c r="A120" s="43" t="s">
        <v>649</v>
      </c>
      <c r="B120" s="36" t="s">
        <v>133</v>
      </c>
      <c r="C120" s="36" t="s">
        <v>139</v>
      </c>
      <c r="D120" s="37">
        <v>0.625</v>
      </c>
      <c r="E120" s="37"/>
      <c r="F120" s="37"/>
      <c r="G120" s="37"/>
      <c r="H120" s="53">
        <f t="shared" si="2"/>
        <v>0</v>
      </c>
      <c r="I120" s="27" t="str">
        <f t="shared" si="3"/>
        <v>NA</v>
      </c>
    </row>
    <row r="121" spans="1:9" x14ac:dyDescent="0.35">
      <c r="A121" s="44" t="s">
        <v>648</v>
      </c>
      <c r="B121" s="39" t="s">
        <v>133</v>
      </c>
      <c r="C121" s="39" t="s">
        <v>137</v>
      </c>
      <c r="D121" s="40">
        <v>32.5</v>
      </c>
      <c r="E121" s="40"/>
      <c r="F121" s="40"/>
      <c r="G121" s="40"/>
      <c r="H121" s="53">
        <f t="shared" si="2"/>
        <v>0</v>
      </c>
      <c r="I121" s="27" t="str">
        <f t="shared" si="3"/>
        <v>NA</v>
      </c>
    </row>
    <row r="122" spans="1:9" x14ac:dyDescent="0.35">
      <c r="A122" s="43" t="s">
        <v>647</v>
      </c>
      <c r="B122" s="36" t="s">
        <v>133</v>
      </c>
      <c r="C122" s="36" t="s">
        <v>138</v>
      </c>
      <c r="D122" s="37">
        <v>2.875</v>
      </c>
      <c r="E122" s="37"/>
      <c r="F122" s="37"/>
      <c r="G122" s="37"/>
      <c r="H122" s="53">
        <f t="shared" si="2"/>
        <v>0</v>
      </c>
      <c r="I122" s="27" t="str">
        <f t="shared" si="3"/>
        <v>NA</v>
      </c>
    </row>
    <row r="123" spans="1:9" x14ac:dyDescent="0.35">
      <c r="A123" s="44" t="s">
        <v>646</v>
      </c>
      <c r="B123" s="39" t="s">
        <v>133</v>
      </c>
      <c r="C123" s="39" t="s">
        <v>134</v>
      </c>
      <c r="D123" s="40">
        <v>3.125</v>
      </c>
      <c r="E123" s="40"/>
      <c r="F123" s="40"/>
      <c r="G123" s="40"/>
      <c r="H123" s="53">
        <f t="shared" si="2"/>
        <v>0</v>
      </c>
      <c r="I123" s="27" t="str">
        <f t="shared" si="3"/>
        <v>NA</v>
      </c>
    </row>
    <row r="124" spans="1:9" x14ac:dyDescent="0.35">
      <c r="A124" s="43" t="s">
        <v>643</v>
      </c>
      <c r="B124" s="36" t="s">
        <v>140</v>
      </c>
      <c r="C124" s="36" t="s">
        <v>150</v>
      </c>
      <c r="D124" s="37">
        <v>2.5</v>
      </c>
      <c r="E124" s="37"/>
      <c r="F124" s="37"/>
      <c r="G124" s="37"/>
      <c r="H124" s="53">
        <f t="shared" si="2"/>
        <v>0</v>
      </c>
      <c r="I124" s="27" t="str">
        <f t="shared" si="3"/>
        <v>NA</v>
      </c>
    </row>
    <row r="125" spans="1:9" x14ac:dyDescent="0.35">
      <c r="A125" s="44" t="s">
        <v>642</v>
      </c>
      <c r="B125" s="39" t="s">
        <v>140</v>
      </c>
      <c r="C125" s="39" t="s">
        <v>141</v>
      </c>
      <c r="D125" s="40">
        <v>0</v>
      </c>
      <c r="E125" s="40"/>
      <c r="F125" s="40"/>
      <c r="G125" s="40"/>
      <c r="H125" s="53">
        <f t="shared" si="2"/>
        <v>0</v>
      </c>
      <c r="I125" s="27" t="str">
        <f t="shared" si="3"/>
        <v>NA</v>
      </c>
    </row>
    <row r="126" spans="1:9" x14ac:dyDescent="0.35">
      <c r="A126" s="43" t="s">
        <v>641</v>
      </c>
      <c r="B126" s="36" t="s">
        <v>140</v>
      </c>
      <c r="C126" s="36" t="s">
        <v>142</v>
      </c>
      <c r="D126" s="37">
        <v>0</v>
      </c>
      <c r="E126" s="37"/>
      <c r="F126" s="37"/>
      <c r="G126" s="37"/>
      <c r="H126" s="53">
        <f t="shared" si="2"/>
        <v>0</v>
      </c>
      <c r="I126" s="27" t="str">
        <f t="shared" si="3"/>
        <v>NA</v>
      </c>
    </row>
    <row r="127" spans="1:9" x14ac:dyDescent="0.35">
      <c r="A127" s="44" t="s">
        <v>640</v>
      </c>
      <c r="B127" s="39" t="s">
        <v>140</v>
      </c>
      <c r="C127" s="39" t="s">
        <v>148</v>
      </c>
      <c r="D127" s="40">
        <v>1.25</v>
      </c>
      <c r="E127" s="40"/>
      <c r="F127" s="40"/>
      <c r="G127" s="40"/>
      <c r="H127" s="53">
        <f t="shared" si="2"/>
        <v>0</v>
      </c>
      <c r="I127" s="27" t="str">
        <f t="shared" si="3"/>
        <v>NA</v>
      </c>
    </row>
    <row r="128" spans="1:9" x14ac:dyDescent="0.35">
      <c r="A128" s="43" t="s">
        <v>639</v>
      </c>
      <c r="B128" s="36" t="s">
        <v>140</v>
      </c>
      <c r="C128" s="36" t="s">
        <v>143</v>
      </c>
      <c r="D128" s="37">
        <v>0</v>
      </c>
      <c r="E128" s="37"/>
      <c r="F128" s="37"/>
      <c r="G128" s="37"/>
      <c r="H128" s="53">
        <f t="shared" si="2"/>
        <v>0</v>
      </c>
      <c r="I128" s="27" t="str">
        <f t="shared" si="3"/>
        <v>NA</v>
      </c>
    </row>
    <row r="129" spans="1:9" x14ac:dyDescent="0.35">
      <c r="A129" s="44" t="s">
        <v>638</v>
      </c>
      <c r="B129" s="39" t="s">
        <v>140</v>
      </c>
      <c r="C129" s="39" t="s">
        <v>145</v>
      </c>
      <c r="D129" s="40">
        <v>0.875</v>
      </c>
      <c r="E129" s="40"/>
      <c r="F129" s="40"/>
      <c r="G129" s="40"/>
      <c r="H129" s="53">
        <f t="shared" si="2"/>
        <v>0</v>
      </c>
      <c r="I129" s="27" t="str">
        <f t="shared" si="3"/>
        <v>NA</v>
      </c>
    </row>
    <row r="130" spans="1:9" x14ac:dyDescent="0.35">
      <c r="A130" s="43" t="s">
        <v>637</v>
      </c>
      <c r="B130" s="36" t="s">
        <v>140</v>
      </c>
      <c r="C130" s="36" t="s">
        <v>147</v>
      </c>
      <c r="D130" s="37">
        <v>0.875</v>
      </c>
      <c r="E130" s="37"/>
      <c r="F130" s="37"/>
      <c r="G130" s="37"/>
      <c r="H130" s="53">
        <f t="shared" si="2"/>
        <v>0</v>
      </c>
      <c r="I130" s="27" t="str">
        <f t="shared" si="3"/>
        <v>NA</v>
      </c>
    </row>
    <row r="131" spans="1:9" x14ac:dyDescent="0.35">
      <c r="A131" s="44" t="s">
        <v>636</v>
      </c>
      <c r="B131" s="39" t="s">
        <v>140</v>
      </c>
      <c r="C131" s="39" t="s">
        <v>144</v>
      </c>
      <c r="D131" s="40">
        <v>17.125</v>
      </c>
      <c r="E131" s="40"/>
      <c r="F131" s="40"/>
      <c r="G131" s="40"/>
      <c r="H131" s="53">
        <f t="shared" si="2"/>
        <v>0</v>
      </c>
      <c r="I131" s="27" t="str">
        <f t="shared" si="3"/>
        <v>NA</v>
      </c>
    </row>
    <row r="132" spans="1:9" x14ac:dyDescent="0.35">
      <c r="A132" s="43" t="s">
        <v>635</v>
      </c>
      <c r="B132" s="36" t="s">
        <v>140</v>
      </c>
      <c r="C132" s="36" t="s">
        <v>149</v>
      </c>
      <c r="D132" s="37">
        <v>10</v>
      </c>
      <c r="E132" s="37"/>
      <c r="F132" s="37"/>
      <c r="G132" s="37"/>
      <c r="H132" s="53">
        <f t="shared" ref="H132:H195" si="4">G132-F132</f>
        <v>0</v>
      </c>
      <c r="I132" s="27" t="str">
        <f t="shared" ref="I132:I195" si="5">IFERROR(H132/F132,"NA")</f>
        <v>NA</v>
      </c>
    </row>
    <row r="133" spans="1:9" x14ac:dyDescent="0.35">
      <c r="A133" s="44" t="s">
        <v>634</v>
      </c>
      <c r="B133" s="39" t="s">
        <v>140</v>
      </c>
      <c r="C133" s="39" t="s">
        <v>146</v>
      </c>
      <c r="D133" s="40">
        <v>4.125</v>
      </c>
      <c r="E133" s="40"/>
      <c r="F133" s="40"/>
      <c r="G133" s="40"/>
      <c r="H133" s="53">
        <f t="shared" si="4"/>
        <v>0</v>
      </c>
      <c r="I133" s="27" t="str">
        <f t="shared" si="5"/>
        <v>NA</v>
      </c>
    </row>
    <row r="134" spans="1:9" x14ac:dyDescent="0.35">
      <c r="A134" s="43" t="s">
        <v>633</v>
      </c>
      <c r="B134" s="36" t="s">
        <v>151</v>
      </c>
      <c r="C134" s="36" t="s">
        <v>159</v>
      </c>
      <c r="D134" s="37">
        <v>14.75</v>
      </c>
      <c r="E134" s="37"/>
      <c r="F134" s="37"/>
      <c r="G134" s="37"/>
      <c r="H134" s="53">
        <f t="shared" si="4"/>
        <v>0</v>
      </c>
      <c r="I134" s="27" t="str">
        <f t="shared" si="5"/>
        <v>NA</v>
      </c>
    </row>
    <row r="135" spans="1:9" x14ac:dyDescent="0.35">
      <c r="A135" s="44" t="s">
        <v>630</v>
      </c>
      <c r="B135" s="39" t="s">
        <v>151</v>
      </c>
      <c r="C135" s="39" t="s">
        <v>156</v>
      </c>
      <c r="D135" s="40">
        <v>0.5</v>
      </c>
      <c r="E135" s="40"/>
      <c r="F135" s="40"/>
      <c r="G135" s="40"/>
      <c r="H135" s="53">
        <f t="shared" si="4"/>
        <v>0</v>
      </c>
      <c r="I135" s="27" t="str">
        <f t="shared" si="5"/>
        <v>NA</v>
      </c>
    </row>
    <row r="136" spans="1:9" x14ac:dyDescent="0.35">
      <c r="A136" s="43" t="s">
        <v>629</v>
      </c>
      <c r="B136" s="36" t="s">
        <v>151</v>
      </c>
      <c r="C136" s="36" t="s">
        <v>158</v>
      </c>
      <c r="D136" s="37">
        <v>4.875</v>
      </c>
      <c r="E136" s="37"/>
      <c r="F136" s="37"/>
      <c r="G136" s="37"/>
      <c r="H136" s="53">
        <f t="shared" si="4"/>
        <v>0</v>
      </c>
      <c r="I136" s="27" t="str">
        <f t="shared" si="5"/>
        <v>NA</v>
      </c>
    </row>
    <row r="137" spans="1:9" x14ac:dyDescent="0.35">
      <c r="A137" s="44" t="s">
        <v>628</v>
      </c>
      <c r="B137" s="39" t="s">
        <v>151</v>
      </c>
      <c r="C137" s="39" t="s">
        <v>157</v>
      </c>
      <c r="D137" s="40">
        <v>4</v>
      </c>
      <c r="E137" s="40"/>
      <c r="F137" s="40"/>
      <c r="G137" s="40"/>
      <c r="H137" s="53">
        <f t="shared" si="4"/>
        <v>0</v>
      </c>
      <c r="I137" s="27" t="str">
        <f t="shared" si="5"/>
        <v>NA</v>
      </c>
    </row>
    <row r="138" spans="1:9" x14ac:dyDescent="0.35">
      <c r="A138" s="43" t="s">
        <v>627</v>
      </c>
      <c r="B138" s="36" t="s">
        <v>151</v>
      </c>
      <c r="C138" s="36" t="s">
        <v>152</v>
      </c>
      <c r="D138" s="37">
        <v>6.625</v>
      </c>
      <c r="E138" s="37"/>
      <c r="F138" s="37"/>
      <c r="G138" s="37"/>
      <c r="H138" s="53">
        <f t="shared" si="4"/>
        <v>0</v>
      </c>
      <c r="I138" s="27" t="str">
        <f t="shared" si="5"/>
        <v>NA</v>
      </c>
    </row>
    <row r="139" spans="1:9" x14ac:dyDescent="0.35">
      <c r="A139" s="44" t="s">
        <v>626</v>
      </c>
      <c r="B139" s="39" t="s">
        <v>151</v>
      </c>
      <c r="C139" s="39" t="s">
        <v>164</v>
      </c>
      <c r="D139" s="40">
        <v>18.25</v>
      </c>
      <c r="E139" s="40"/>
      <c r="F139" s="40"/>
      <c r="G139" s="40"/>
      <c r="H139" s="53">
        <f t="shared" si="4"/>
        <v>0</v>
      </c>
      <c r="I139" s="27" t="str">
        <f t="shared" si="5"/>
        <v>NA</v>
      </c>
    </row>
    <row r="140" spans="1:9" x14ac:dyDescent="0.35">
      <c r="A140" s="43" t="s">
        <v>625</v>
      </c>
      <c r="B140" s="36" t="s">
        <v>151</v>
      </c>
      <c r="C140" s="36" t="s">
        <v>153</v>
      </c>
      <c r="D140" s="37">
        <v>3.125</v>
      </c>
      <c r="E140" s="37"/>
      <c r="F140" s="37"/>
      <c r="G140" s="37"/>
      <c r="H140" s="53">
        <f t="shared" si="4"/>
        <v>0</v>
      </c>
      <c r="I140" s="27" t="str">
        <f t="shared" si="5"/>
        <v>NA</v>
      </c>
    </row>
    <row r="141" spans="1:9" x14ac:dyDescent="0.35">
      <c r="A141" s="44" t="s">
        <v>624</v>
      </c>
      <c r="B141" s="39" t="s">
        <v>151</v>
      </c>
      <c r="C141" s="39" t="s">
        <v>162</v>
      </c>
      <c r="D141" s="40">
        <v>5.5</v>
      </c>
      <c r="E141" s="40"/>
      <c r="F141" s="40"/>
      <c r="G141" s="40"/>
      <c r="H141" s="53">
        <f t="shared" si="4"/>
        <v>0</v>
      </c>
      <c r="I141" s="27" t="str">
        <f t="shared" si="5"/>
        <v>NA</v>
      </c>
    </row>
    <row r="142" spans="1:9" x14ac:dyDescent="0.35">
      <c r="A142" s="43" t="s">
        <v>623</v>
      </c>
      <c r="B142" s="36" t="s">
        <v>151</v>
      </c>
      <c r="C142" s="36" t="s">
        <v>160</v>
      </c>
      <c r="D142" s="37">
        <v>14.25</v>
      </c>
      <c r="E142" s="37"/>
      <c r="F142" s="37"/>
      <c r="G142" s="37"/>
      <c r="H142" s="53">
        <f t="shared" si="4"/>
        <v>0</v>
      </c>
      <c r="I142" s="27" t="str">
        <f t="shared" si="5"/>
        <v>NA</v>
      </c>
    </row>
    <row r="143" spans="1:9" x14ac:dyDescent="0.35">
      <c r="A143" s="44" t="s">
        <v>622</v>
      </c>
      <c r="B143" s="39" t="s">
        <v>151</v>
      </c>
      <c r="C143" s="39" t="s">
        <v>161</v>
      </c>
      <c r="D143" s="40">
        <v>6</v>
      </c>
      <c r="E143" s="40"/>
      <c r="F143" s="40"/>
      <c r="G143" s="40"/>
      <c r="H143" s="53">
        <f t="shared" si="4"/>
        <v>0</v>
      </c>
      <c r="I143" s="27" t="str">
        <f t="shared" si="5"/>
        <v>NA</v>
      </c>
    </row>
    <row r="144" spans="1:9" x14ac:dyDescent="0.35">
      <c r="A144" s="43" t="s">
        <v>621</v>
      </c>
      <c r="B144" s="36" t="s">
        <v>151</v>
      </c>
      <c r="C144" s="36" t="s">
        <v>155</v>
      </c>
      <c r="D144" s="37">
        <v>39.5</v>
      </c>
      <c r="E144" s="37"/>
      <c r="F144" s="37"/>
      <c r="G144" s="37"/>
      <c r="H144" s="53">
        <f t="shared" si="4"/>
        <v>0</v>
      </c>
      <c r="I144" s="27" t="str">
        <f t="shared" si="5"/>
        <v>NA</v>
      </c>
    </row>
    <row r="145" spans="1:9" x14ac:dyDescent="0.35">
      <c r="A145" s="44" t="s">
        <v>620</v>
      </c>
      <c r="B145" s="39" t="s">
        <v>151</v>
      </c>
      <c r="C145" s="39" t="s">
        <v>163</v>
      </c>
      <c r="D145" s="40">
        <v>4.875</v>
      </c>
      <c r="E145" s="40"/>
      <c r="F145" s="40"/>
      <c r="G145" s="40"/>
      <c r="H145" s="53">
        <f t="shared" si="4"/>
        <v>0</v>
      </c>
      <c r="I145" s="27" t="str">
        <f t="shared" si="5"/>
        <v>NA</v>
      </c>
    </row>
    <row r="146" spans="1:9" x14ac:dyDescent="0.35">
      <c r="A146" s="43" t="s">
        <v>619</v>
      </c>
      <c r="B146" s="36" t="s">
        <v>151</v>
      </c>
      <c r="C146" s="36" t="s">
        <v>154</v>
      </c>
      <c r="D146" s="37">
        <v>69.5</v>
      </c>
      <c r="E146" s="37"/>
      <c r="F146" s="37"/>
      <c r="G146" s="37"/>
      <c r="H146" s="53">
        <f t="shared" si="4"/>
        <v>0</v>
      </c>
      <c r="I146" s="27" t="str">
        <f t="shared" si="5"/>
        <v>NA</v>
      </c>
    </row>
    <row r="147" spans="1:9" x14ac:dyDescent="0.35">
      <c r="A147" s="44" t="s">
        <v>616</v>
      </c>
      <c r="B147" s="39" t="s">
        <v>165</v>
      </c>
      <c r="C147" s="39" t="s">
        <v>172</v>
      </c>
      <c r="D147" s="40">
        <v>0.75</v>
      </c>
      <c r="E147" s="40"/>
      <c r="F147" s="40"/>
      <c r="G147" s="40"/>
      <c r="H147" s="53">
        <f t="shared" si="4"/>
        <v>0</v>
      </c>
      <c r="I147" s="27" t="str">
        <f t="shared" si="5"/>
        <v>NA</v>
      </c>
    </row>
    <row r="148" spans="1:9" x14ac:dyDescent="0.35">
      <c r="A148" s="43" t="s">
        <v>615</v>
      </c>
      <c r="B148" s="36" t="s">
        <v>165</v>
      </c>
      <c r="C148" s="48" t="s">
        <v>171</v>
      </c>
      <c r="D148" s="37">
        <v>11</v>
      </c>
      <c r="E148" s="37"/>
      <c r="F148" s="37"/>
      <c r="G148" s="37"/>
      <c r="H148" s="53">
        <f t="shared" si="4"/>
        <v>0</v>
      </c>
      <c r="I148" s="27" t="str">
        <f t="shared" si="5"/>
        <v>NA</v>
      </c>
    </row>
    <row r="149" spans="1:9" x14ac:dyDescent="0.35">
      <c r="A149" s="44" t="s">
        <v>614</v>
      </c>
      <c r="B149" s="39" t="s">
        <v>165</v>
      </c>
      <c r="C149" s="39" t="s">
        <v>166</v>
      </c>
      <c r="D149" s="40">
        <v>0</v>
      </c>
      <c r="E149" s="40"/>
      <c r="F149" s="40"/>
      <c r="G149" s="40"/>
      <c r="H149" s="53">
        <f t="shared" si="4"/>
        <v>0</v>
      </c>
      <c r="I149" s="27" t="str">
        <f t="shared" si="5"/>
        <v>NA</v>
      </c>
    </row>
    <row r="150" spans="1:9" x14ac:dyDescent="0.35">
      <c r="A150" s="43" t="s">
        <v>613</v>
      </c>
      <c r="B150" s="36" t="s">
        <v>165</v>
      </c>
      <c r="C150" s="36" t="s">
        <v>167</v>
      </c>
      <c r="D150" s="37">
        <v>0.125</v>
      </c>
      <c r="E150" s="37"/>
      <c r="F150" s="37"/>
      <c r="G150" s="37"/>
      <c r="H150" s="53">
        <f t="shared" si="4"/>
        <v>0</v>
      </c>
      <c r="I150" s="27" t="str">
        <f t="shared" si="5"/>
        <v>NA</v>
      </c>
    </row>
    <row r="151" spans="1:9" x14ac:dyDescent="0.35">
      <c r="A151" s="44" t="s">
        <v>612</v>
      </c>
      <c r="B151" s="39" t="s">
        <v>165</v>
      </c>
      <c r="C151" s="39" t="s">
        <v>170</v>
      </c>
      <c r="D151" s="40">
        <v>0.875</v>
      </c>
      <c r="E151" s="40"/>
      <c r="F151" s="40"/>
      <c r="G151" s="40"/>
      <c r="H151" s="53">
        <f t="shared" si="4"/>
        <v>0</v>
      </c>
      <c r="I151" s="27" t="str">
        <f t="shared" si="5"/>
        <v>NA</v>
      </c>
    </row>
    <row r="152" spans="1:9" x14ac:dyDescent="0.35">
      <c r="A152" s="43" t="s">
        <v>611</v>
      </c>
      <c r="B152" s="36" t="s">
        <v>165</v>
      </c>
      <c r="C152" s="36" t="s">
        <v>173</v>
      </c>
      <c r="D152" s="37">
        <v>0</v>
      </c>
      <c r="E152" s="37"/>
      <c r="F152" s="37"/>
      <c r="G152" s="37"/>
      <c r="H152" s="53">
        <f t="shared" si="4"/>
        <v>0</v>
      </c>
      <c r="I152" s="27" t="str">
        <f t="shared" si="5"/>
        <v>NA</v>
      </c>
    </row>
    <row r="153" spans="1:9" x14ac:dyDescent="0.35">
      <c r="A153" s="44" t="s">
        <v>610</v>
      </c>
      <c r="B153" s="39" t="s">
        <v>165</v>
      </c>
      <c r="C153" s="39" t="s">
        <v>169</v>
      </c>
      <c r="D153" s="40">
        <v>0.125</v>
      </c>
      <c r="E153" s="40"/>
      <c r="F153" s="40"/>
      <c r="G153" s="40"/>
      <c r="H153" s="53">
        <f t="shared" si="4"/>
        <v>0</v>
      </c>
      <c r="I153" s="27" t="str">
        <f t="shared" si="5"/>
        <v>NA</v>
      </c>
    </row>
    <row r="154" spans="1:9" x14ac:dyDescent="0.35">
      <c r="A154" s="43" t="s">
        <v>609</v>
      </c>
      <c r="B154" s="36" t="s">
        <v>165</v>
      </c>
      <c r="C154" s="36" t="s">
        <v>168</v>
      </c>
      <c r="D154" s="37">
        <v>2.625</v>
      </c>
      <c r="E154" s="37"/>
      <c r="F154" s="37"/>
      <c r="G154" s="37"/>
      <c r="H154" s="53">
        <f t="shared" si="4"/>
        <v>0</v>
      </c>
      <c r="I154" s="27" t="str">
        <f t="shared" si="5"/>
        <v>NA</v>
      </c>
    </row>
    <row r="155" spans="1:9" x14ac:dyDescent="0.35">
      <c r="A155" s="44" t="s">
        <v>608</v>
      </c>
      <c r="B155" s="39" t="s">
        <v>174</v>
      </c>
      <c r="C155" s="39" t="s">
        <v>181</v>
      </c>
      <c r="D155" s="40">
        <v>0.375</v>
      </c>
      <c r="E155" s="40"/>
      <c r="F155" s="40"/>
      <c r="G155" s="40"/>
      <c r="H155" s="53">
        <f t="shared" si="4"/>
        <v>0</v>
      </c>
      <c r="I155" s="27" t="str">
        <f t="shared" si="5"/>
        <v>NA</v>
      </c>
    </row>
    <row r="156" spans="1:9" x14ac:dyDescent="0.35">
      <c r="A156" s="43" t="s">
        <v>607</v>
      </c>
      <c r="B156" s="36" t="s">
        <v>174</v>
      </c>
      <c r="C156" s="36" t="s">
        <v>175</v>
      </c>
      <c r="D156" s="37">
        <v>1.25</v>
      </c>
      <c r="E156" s="37"/>
      <c r="F156" s="37"/>
      <c r="G156" s="37"/>
      <c r="H156" s="53">
        <f t="shared" si="4"/>
        <v>0</v>
      </c>
      <c r="I156" s="27" t="str">
        <f t="shared" si="5"/>
        <v>NA</v>
      </c>
    </row>
    <row r="157" spans="1:9" x14ac:dyDescent="0.35">
      <c r="A157" s="44" t="s">
        <v>606</v>
      </c>
      <c r="B157" s="39" t="s">
        <v>174</v>
      </c>
      <c r="C157" s="39" t="s">
        <v>180</v>
      </c>
      <c r="D157" s="40">
        <v>59.875</v>
      </c>
      <c r="E157" s="40"/>
      <c r="F157" s="40"/>
      <c r="G157" s="40"/>
      <c r="H157" s="53">
        <f t="shared" si="4"/>
        <v>0</v>
      </c>
      <c r="I157" s="27" t="str">
        <f t="shared" si="5"/>
        <v>NA</v>
      </c>
    </row>
    <row r="158" spans="1:9" x14ac:dyDescent="0.35">
      <c r="A158" s="43" t="s">
        <v>605</v>
      </c>
      <c r="B158" s="36" t="s">
        <v>174</v>
      </c>
      <c r="C158" s="36" t="s">
        <v>177</v>
      </c>
      <c r="D158" s="37">
        <v>0.75</v>
      </c>
      <c r="E158" s="37"/>
      <c r="F158" s="37"/>
      <c r="G158" s="37"/>
      <c r="H158" s="53">
        <f t="shared" si="4"/>
        <v>0</v>
      </c>
      <c r="I158" s="27" t="str">
        <f t="shared" si="5"/>
        <v>NA</v>
      </c>
    </row>
    <row r="159" spans="1:9" x14ac:dyDescent="0.35">
      <c r="A159" s="44" t="s">
        <v>604</v>
      </c>
      <c r="B159" s="39" t="s">
        <v>174</v>
      </c>
      <c r="C159" s="39" t="s">
        <v>179</v>
      </c>
      <c r="D159" s="40">
        <v>8.875</v>
      </c>
      <c r="E159" s="40"/>
      <c r="F159" s="40"/>
      <c r="G159" s="40"/>
      <c r="H159" s="53">
        <f t="shared" si="4"/>
        <v>0</v>
      </c>
      <c r="I159" s="27" t="str">
        <f t="shared" si="5"/>
        <v>NA</v>
      </c>
    </row>
    <row r="160" spans="1:9" x14ac:dyDescent="0.35">
      <c r="A160" s="43" t="s">
        <v>603</v>
      </c>
      <c r="B160" s="36" t="s">
        <v>174</v>
      </c>
      <c r="C160" s="36" t="s">
        <v>178</v>
      </c>
      <c r="D160" s="37">
        <v>26.875</v>
      </c>
      <c r="E160" s="37"/>
      <c r="F160" s="37"/>
      <c r="G160" s="37"/>
      <c r="H160" s="53">
        <f t="shared" si="4"/>
        <v>0</v>
      </c>
      <c r="I160" s="27" t="str">
        <f t="shared" si="5"/>
        <v>NA</v>
      </c>
    </row>
    <row r="161" spans="1:9" x14ac:dyDescent="0.35">
      <c r="A161" s="44" t="s">
        <v>602</v>
      </c>
      <c r="B161" s="39" t="s">
        <v>174</v>
      </c>
      <c r="C161" s="39" t="s">
        <v>176</v>
      </c>
      <c r="D161" s="40">
        <v>4.375</v>
      </c>
      <c r="E161" s="40"/>
      <c r="F161" s="40"/>
      <c r="G161" s="40"/>
      <c r="H161" s="53">
        <f t="shared" si="4"/>
        <v>0</v>
      </c>
      <c r="I161" s="27" t="str">
        <f t="shared" si="5"/>
        <v>NA</v>
      </c>
    </row>
    <row r="162" spans="1:9" x14ac:dyDescent="0.35">
      <c r="A162" s="43" t="s">
        <v>601</v>
      </c>
      <c r="B162" s="36" t="s">
        <v>182</v>
      </c>
      <c r="C162" s="36" t="s">
        <v>185</v>
      </c>
      <c r="D162" s="37">
        <v>6.375</v>
      </c>
      <c r="E162" s="37"/>
      <c r="F162" s="37"/>
      <c r="G162" s="37"/>
      <c r="H162" s="53">
        <f t="shared" si="4"/>
        <v>0</v>
      </c>
      <c r="I162" s="27" t="str">
        <f t="shared" si="5"/>
        <v>NA</v>
      </c>
    </row>
    <row r="163" spans="1:9" x14ac:dyDescent="0.35">
      <c r="A163" s="44" t="s">
        <v>600</v>
      </c>
      <c r="B163" s="39" t="s">
        <v>182</v>
      </c>
      <c r="C163" s="39" t="s">
        <v>187</v>
      </c>
      <c r="D163" s="40">
        <v>39.25</v>
      </c>
      <c r="E163" s="40"/>
      <c r="F163" s="40"/>
      <c r="G163" s="40"/>
      <c r="H163" s="53">
        <f t="shared" si="4"/>
        <v>0</v>
      </c>
      <c r="I163" s="27" t="str">
        <f t="shared" si="5"/>
        <v>NA</v>
      </c>
    </row>
    <row r="164" spans="1:9" x14ac:dyDescent="0.35">
      <c r="A164" s="43" t="s">
        <v>599</v>
      </c>
      <c r="B164" s="36" t="s">
        <v>182</v>
      </c>
      <c r="C164" s="36" t="s">
        <v>186</v>
      </c>
      <c r="D164" s="37">
        <v>14.625</v>
      </c>
      <c r="E164" s="37"/>
      <c r="F164" s="37"/>
      <c r="G164" s="37"/>
      <c r="H164" s="53">
        <f t="shared" si="4"/>
        <v>0</v>
      </c>
      <c r="I164" s="27" t="str">
        <f t="shared" si="5"/>
        <v>NA</v>
      </c>
    </row>
    <row r="165" spans="1:9" x14ac:dyDescent="0.35">
      <c r="A165" s="44" t="s">
        <v>598</v>
      </c>
      <c r="B165" s="39" t="s">
        <v>182</v>
      </c>
      <c r="C165" s="39" t="s">
        <v>183</v>
      </c>
      <c r="D165" s="40">
        <v>9.5</v>
      </c>
      <c r="E165" s="40"/>
      <c r="F165" s="40"/>
      <c r="G165" s="40"/>
      <c r="H165" s="53">
        <f t="shared" si="4"/>
        <v>0</v>
      </c>
      <c r="I165" s="27" t="str">
        <f t="shared" si="5"/>
        <v>NA</v>
      </c>
    </row>
    <row r="166" spans="1:9" x14ac:dyDescent="0.35">
      <c r="A166" s="43" t="s">
        <v>597</v>
      </c>
      <c r="B166" s="36" t="s">
        <v>182</v>
      </c>
      <c r="C166" s="36" t="s">
        <v>189</v>
      </c>
      <c r="D166" s="37">
        <v>3.375</v>
      </c>
      <c r="E166" s="37"/>
      <c r="F166" s="37"/>
      <c r="G166" s="37"/>
      <c r="H166" s="53">
        <f t="shared" si="4"/>
        <v>0</v>
      </c>
      <c r="I166" s="27" t="str">
        <f t="shared" si="5"/>
        <v>NA</v>
      </c>
    </row>
    <row r="167" spans="1:9" x14ac:dyDescent="0.35">
      <c r="A167" s="44" t="s">
        <v>596</v>
      </c>
      <c r="B167" s="39" t="s">
        <v>182</v>
      </c>
      <c r="C167" s="39" t="s">
        <v>184</v>
      </c>
      <c r="D167" s="40">
        <v>8.375</v>
      </c>
      <c r="E167" s="40"/>
      <c r="F167" s="40"/>
      <c r="G167" s="40"/>
      <c r="H167" s="53">
        <f t="shared" si="4"/>
        <v>0</v>
      </c>
      <c r="I167" s="27" t="str">
        <f t="shared" si="5"/>
        <v>NA</v>
      </c>
    </row>
    <row r="168" spans="1:9" x14ac:dyDescent="0.35">
      <c r="A168" s="43" t="s">
        <v>595</v>
      </c>
      <c r="B168" s="36" t="s">
        <v>182</v>
      </c>
      <c r="C168" s="36" t="s">
        <v>190</v>
      </c>
      <c r="D168" s="37">
        <v>20.75</v>
      </c>
      <c r="E168" s="37"/>
      <c r="F168" s="37"/>
      <c r="G168" s="37"/>
      <c r="H168" s="53">
        <f t="shared" si="4"/>
        <v>0</v>
      </c>
      <c r="I168" s="27" t="str">
        <f t="shared" si="5"/>
        <v>NA</v>
      </c>
    </row>
    <row r="169" spans="1:9" x14ac:dyDescent="0.35">
      <c r="A169" s="44" t="s">
        <v>594</v>
      </c>
      <c r="B169" s="39" t="s">
        <v>182</v>
      </c>
      <c r="C169" s="39" t="s">
        <v>188</v>
      </c>
      <c r="D169" s="40">
        <v>16</v>
      </c>
      <c r="E169" s="40"/>
      <c r="F169" s="40"/>
      <c r="G169" s="40"/>
      <c r="H169" s="53">
        <f t="shared" si="4"/>
        <v>0</v>
      </c>
      <c r="I169" s="27" t="str">
        <f t="shared" si="5"/>
        <v>NA</v>
      </c>
    </row>
    <row r="170" spans="1:9" x14ac:dyDescent="0.35">
      <c r="A170" s="43" t="s">
        <v>593</v>
      </c>
      <c r="B170" s="36" t="s">
        <v>191</v>
      </c>
      <c r="C170" s="36" t="s">
        <v>194</v>
      </c>
      <c r="D170" s="37">
        <v>6</v>
      </c>
      <c r="E170" s="37"/>
      <c r="F170" s="37"/>
      <c r="G170" s="37"/>
      <c r="H170" s="53">
        <f t="shared" si="4"/>
        <v>0</v>
      </c>
      <c r="I170" s="27" t="str">
        <f t="shared" si="5"/>
        <v>NA</v>
      </c>
    </row>
    <row r="171" spans="1:9" x14ac:dyDescent="0.35">
      <c r="A171" s="44" t="s">
        <v>592</v>
      </c>
      <c r="B171" s="39" t="s">
        <v>191</v>
      </c>
      <c r="C171" s="39" t="s">
        <v>195</v>
      </c>
      <c r="D171" s="40">
        <v>9.375</v>
      </c>
      <c r="E171" s="40"/>
      <c r="F171" s="40"/>
      <c r="G171" s="40"/>
      <c r="H171" s="53">
        <f t="shared" si="4"/>
        <v>0</v>
      </c>
      <c r="I171" s="27" t="str">
        <f t="shared" si="5"/>
        <v>NA</v>
      </c>
    </row>
    <row r="172" spans="1:9" x14ac:dyDescent="0.35">
      <c r="A172" s="43" t="s">
        <v>591</v>
      </c>
      <c r="B172" s="36" t="s">
        <v>191</v>
      </c>
      <c r="C172" s="36" t="s">
        <v>196</v>
      </c>
      <c r="D172" s="37">
        <v>7.375</v>
      </c>
      <c r="E172" s="37"/>
      <c r="F172" s="37"/>
      <c r="G172" s="37"/>
      <c r="H172" s="53">
        <f t="shared" si="4"/>
        <v>0</v>
      </c>
      <c r="I172" s="27" t="str">
        <f t="shared" si="5"/>
        <v>NA</v>
      </c>
    </row>
    <row r="173" spans="1:9" x14ac:dyDescent="0.35">
      <c r="A173" s="44" t="s">
        <v>590</v>
      </c>
      <c r="B173" s="39" t="s">
        <v>191</v>
      </c>
      <c r="C173" s="39" t="s">
        <v>192</v>
      </c>
      <c r="D173" s="40">
        <v>0</v>
      </c>
      <c r="E173" s="40"/>
      <c r="F173" s="40"/>
      <c r="G173" s="40"/>
      <c r="H173" s="53">
        <f t="shared" si="4"/>
        <v>0</v>
      </c>
      <c r="I173" s="27" t="str">
        <f t="shared" si="5"/>
        <v>NA</v>
      </c>
    </row>
    <row r="174" spans="1:9" x14ac:dyDescent="0.35">
      <c r="A174" s="43" t="s">
        <v>589</v>
      </c>
      <c r="B174" s="36" t="s">
        <v>191</v>
      </c>
      <c r="C174" s="36" t="s">
        <v>197</v>
      </c>
      <c r="D174" s="37">
        <v>3.125</v>
      </c>
      <c r="E174" s="37"/>
      <c r="F174" s="37"/>
      <c r="G174" s="37"/>
      <c r="H174" s="53">
        <f t="shared" si="4"/>
        <v>0</v>
      </c>
      <c r="I174" s="27" t="str">
        <f t="shared" si="5"/>
        <v>NA</v>
      </c>
    </row>
    <row r="175" spans="1:9" x14ac:dyDescent="0.35">
      <c r="A175" s="44" t="s">
        <v>588</v>
      </c>
      <c r="B175" s="39" t="s">
        <v>191</v>
      </c>
      <c r="C175" s="39" t="s">
        <v>193</v>
      </c>
      <c r="D175" s="40">
        <v>0</v>
      </c>
      <c r="E175" s="40"/>
      <c r="F175" s="40"/>
      <c r="G175" s="40"/>
      <c r="H175" s="53">
        <f t="shared" si="4"/>
        <v>0</v>
      </c>
      <c r="I175" s="27" t="str">
        <f t="shared" si="5"/>
        <v>NA</v>
      </c>
    </row>
    <row r="176" spans="1:9" x14ac:dyDescent="0.35">
      <c r="A176" s="43" t="s">
        <v>587</v>
      </c>
      <c r="B176" s="36" t="s">
        <v>198</v>
      </c>
      <c r="C176" s="36" t="s">
        <v>200</v>
      </c>
      <c r="D176" s="37">
        <v>5.5</v>
      </c>
      <c r="E176" s="37"/>
      <c r="F176" s="37"/>
      <c r="G176" s="37"/>
      <c r="H176" s="53">
        <f t="shared" si="4"/>
        <v>0</v>
      </c>
      <c r="I176" s="27" t="str">
        <f t="shared" si="5"/>
        <v>NA</v>
      </c>
    </row>
    <row r="177" spans="1:9" x14ac:dyDescent="0.35">
      <c r="A177" s="44" t="s">
        <v>586</v>
      </c>
      <c r="B177" s="39" t="s">
        <v>198</v>
      </c>
      <c r="C177" s="39" t="s">
        <v>199</v>
      </c>
      <c r="D177" s="40">
        <v>3.25</v>
      </c>
      <c r="E177" s="40"/>
      <c r="F177" s="40"/>
      <c r="G177" s="40"/>
      <c r="H177" s="53">
        <f t="shared" si="4"/>
        <v>0</v>
      </c>
      <c r="I177" s="27" t="str">
        <f t="shared" si="5"/>
        <v>NA</v>
      </c>
    </row>
    <row r="178" spans="1:9" x14ac:dyDescent="0.35">
      <c r="A178" s="43" t="s">
        <v>585</v>
      </c>
      <c r="B178" s="36" t="s">
        <v>198</v>
      </c>
      <c r="C178" s="36" t="s">
        <v>201</v>
      </c>
      <c r="D178" s="37">
        <v>0</v>
      </c>
      <c r="E178" s="37"/>
      <c r="F178" s="37"/>
      <c r="G178" s="37"/>
      <c r="H178" s="53">
        <f t="shared" si="4"/>
        <v>0</v>
      </c>
      <c r="I178" s="27" t="str">
        <f t="shared" si="5"/>
        <v>NA</v>
      </c>
    </row>
    <row r="179" spans="1:9" x14ac:dyDescent="0.35">
      <c r="A179" s="44" t="s">
        <v>584</v>
      </c>
      <c r="B179" s="39" t="s">
        <v>202</v>
      </c>
      <c r="C179" s="39" t="s">
        <v>213</v>
      </c>
      <c r="D179" s="40">
        <v>28.25</v>
      </c>
      <c r="E179" s="40"/>
      <c r="F179" s="40"/>
      <c r="G179" s="40"/>
      <c r="H179" s="53">
        <f t="shared" si="4"/>
        <v>0</v>
      </c>
      <c r="I179" s="27" t="str">
        <f t="shared" si="5"/>
        <v>NA</v>
      </c>
    </row>
    <row r="180" spans="1:9" x14ac:dyDescent="0.35">
      <c r="A180" s="43" t="s">
        <v>583</v>
      </c>
      <c r="B180" s="36" t="s">
        <v>202</v>
      </c>
      <c r="C180" s="36" t="s">
        <v>212</v>
      </c>
      <c r="D180" s="37">
        <v>175.75</v>
      </c>
      <c r="E180" s="37"/>
      <c r="F180" s="37"/>
      <c r="G180" s="37"/>
      <c r="H180" s="53">
        <f t="shared" si="4"/>
        <v>0</v>
      </c>
      <c r="I180" s="27" t="str">
        <f t="shared" si="5"/>
        <v>NA</v>
      </c>
    </row>
    <row r="181" spans="1:9" x14ac:dyDescent="0.35">
      <c r="A181" s="44" t="s">
        <v>582</v>
      </c>
      <c r="B181" s="39" t="s">
        <v>202</v>
      </c>
      <c r="C181" s="39" t="s">
        <v>214</v>
      </c>
      <c r="D181" s="40">
        <v>340.375</v>
      </c>
      <c r="E181" s="40"/>
      <c r="F181" s="40"/>
      <c r="G181" s="40"/>
      <c r="H181" s="53">
        <f t="shared" si="4"/>
        <v>0</v>
      </c>
      <c r="I181" s="27" t="str">
        <f t="shared" si="5"/>
        <v>NA</v>
      </c>
    </row>
    <row r="182" spans="1:9" x14ac:dyDescent="0.35">
      <c r="A182" s="43" t="s">
        <v>581</v>
      </c>
      <c r="B182" s="36" t="s">
        <v>202</v>
      </c>
      <c r="C182" s="36" t="s">
        <v>204</v>
      </c>
      <c r="D182" s="37">
        <v>1.375</v>
      </c>
      <c r="E182" s="37"/>
      <c r="F182" s="37"/>
      <c r="G182" s="37"/>
      <c r="H182" s="53">
        <f t="shared" si="4"/>
        <v>0</v>
      </c>
      <c r="I182" s="27" t="str">
        <f t="shared" si="5"/>
        <v>NA</v>
      </c>
    </row>
    <row r="183" spans="1:9" x14ac:dyDescent="0.35">
      <c r="A183" s="44" t="s">
        <v>580</v>
      </c>
      <c r="B183" s="39" t="s">
        <v>202</v>
      </c>
      <c r="C183" s="39" t="s">
        <v>215</v>
      </c>
      <c r="D183" s="40">
        <v>53.5</v>
      </c>
      <c r="E183" s="40"/>
      <c r="F183" s="40"/>
      <c r="G183" s="40"/>
      <c r="H183" s="53">
        <f t="shared" si="4"/>
        <v>0</v>
      </c>
      <c r="I183" s="27" t="str">
        <f t="shared" si="5"/>
        <v>NA</v>
      </c>
    </row>
    <row r="184" spans="1:9" x14ac:dyDescent="0.35">
      <c r="A184" s="43" t="s">
        <v>579</v>
      </c>
      <c r="B184" s="36" t="s">
        <v>202</v>
      </c>
      <c r="C184" s="48" t="s">
        <v>864</v>
      </c>
      <c r="D184" s="37">
        <v>68.125</v>
      </c>
      <c r="E184" s="37"/>
      <c r="F184" s="37"/>
      <c r="G184" s="37"/>
      <c r="H184" s="53">
        <f t="shared" si="4"/>
        <v>0</v>
      </c>
      <c r="I184" s="27" t="str">
        <f t="shared" si="5"/>
        <v>NA</v>
      </c>
    </row>
    <row r="185" spans="1:9" x14ac:dyDescent="0.35">
      <c r="A185" s="44" t="s">
        <v>578</v>
      </c>
      <c r="B185" s="39" t="s">
        <v>202</v>
      </c>
      <c r="C185" s="39" t="s">
        <v>206</v>
      </c>
      <c r="D185" s="40">
        <v>11.875</v>
      </c>
      <c r="E185" s="40"/>
      <c r="F185" s="40"/>
      <c r="G185" s="40"/>
      <c r="H185" s="53">
        <f t="shared" si="4"/>
        <v>0</v>
      </c>
      <c r="I185" s="27" t="str">
        <f t="shared" si="5"/>
        <v>NA</v>
      </c>
    </row>
    <row r="186" spans="1:9" x14ac:dyDescent="0.35">
      <c r="A186" s="43" t="s">
        <v>577</v>
      </c>
      <c r="B186" s="36" t="s">
        <v>202</v>
      </c>
      <c r="C186" s="36" t="s">
        <v>210</v>
      </c>
      <c r="D186" s="37">
        <v>29.625</v>
      </c>
      <c r="E186" s="37"/>
      <c r="F186" s="37"/>
      <c r="G186" s="37"/>
      <c r="H186" s="53">
        <f t="shared" si="4"/>
        <v>0</v>
      </c>
      <c r="I186" s="27" t="str">
        <f t="shared" si="5"/>
        <v>NA</v>
      </c>
    </row>
    <row r="187" spans="1:9" x14ac:dyDescent="0.35">
      <c r="A187" s="44" t="s">
        <v>576</v>
      </c>
      <c r="B187" s="39" t="s">
        <v>202</v>
      </c>
      <c r="C187" s="39" t="s">
        <v>205</v>
      </c>
      <c r="D187" s="40">
        <v>265.5</v>
      </c>
      <c r="E187" s="40"/>
      <c r="F187" s="40"/>
      <c r="G187" s="40"/>
      <c r="H187" s="53">
        <f t="shared" si="4"/>
        <v>0</v>
      </c>
      <c r="I187" s="27" t="str">
        <f t="shared" si="5"/>
        <v>NA</v>
      </c>
    </row>
    <row r="188" spans="1:9" x14ac:dyDescent="0.35">
      <c r="A188" s="43" t="s">
        <v>575</v>
      </c>
      <c r="B188" s="36" t="s">
        <v>202</v>
      </c>
      <c r="C188" s="36" t="s">
        <v>211</v>
      </c>
      <c r="D188" s="37">
        <v>81.625</v>
      </c>
      <c r="E188" s="37"/>
      <c r="F188" s="37"/>
      <c r="G188" s="37"/>
      <c r="H188" s="53">
        <f t="shared" si="4"/>
        <v>0</v>
      </c>
      <c r="I188" s="27" t="str">
        <f t="shared" si="5"/>
        <v>NA</v>
      </c>
    </row>
    <row r="189" spans="1:9" x14ac:dyDescent="0.35">
      <c r="A189" s="44" t="s">
        <v>574</v>
      </c>
      <c r="B189" s="39" t="s">
        <v>202</v>
      </c>
      <c r="C189" s="39" t="s">
        <v>209</v>
      </c>
      <c r="D189" s="40">
        <v>85</v>
      </c>
      <c r="E189" s="40"/>
      <c r="F189" s="40"/>
      <c r="G189" s="40"/>
      <c r="H189" s="53">
        <f t="shared" si="4"/>
        <v>0</v>
      </c>
      <c r="I189" s="27" t="str">
        <f t="shared" si="5"/>
        <v>NA</v>
      </c>
    </row>
    <row r="190" spans="1:9" x14ac:dyDescent="0.35">
      <c r="A190" s="43" t="s">
        <v>573</v>
      </c>
      <c r="B190" s="36" t="s">
        <v>202</v>
      </c>
      <c r="C190" s="36" t="s">
        <v>203</v>
      </c>
      <c r="D190" s="37">
        <v>202.375</v>
      </c>
      <c r="E190" s="37"/>
      <c r="F190" s="37"/>
      <c r="G190" s="37"/>
      <c r="H190" s="53">
        <f t="shared" si="4"/>
        <v>0</v>
      </c>
      <c r="I190" s="27" t="str">
        <f t="shared" si="5"/>
        <v>NA</v>
      </c>
    </row>
    <row r="191" spans="1:9" x14ac:dyDescent="0.35">
      <c r="A191" s="44" t="s">
        <v>572</v>
      </c>
      <c r="B191" s="39" t="s">
        <v>202</v>
      </c>
      <c r="C191" s="39" t="s">
        <v>207</v>
      </c>
      <c r="D191" s="40">
        <v>12.25</v>
      </c>
      <c r="E191" s="40"/>
      <c r="F191" s="40"/>
      <c r="G191" s="40"/>
      <c r="H191" s="53">
        <f t="shared" si="4"/>
        <v>0</v>
      </c>
      <c r="I191" s="27" t="str">
        <f t="shared" si="5"/>
        <v>NA</v>
      </c>
    </row>
    <row r="192" spans="1:9" x14ac:dyDescent="0.35">
      <c r="A192" s="43" t="s">
        <v>571</v>
      </c>
      <c r="B192" s="36" t="s">
        <v>202</v>
      </c>
      <c r="C192" s="36" t="s">
        <v>216</v>
      </c>
      <c r="D192" s="37">
        <v>26.5</v>
      </c>
      <c r="E192" s="37"/>
      <c r="F192" s="37"/>
      <c r="G192" s="37"/>
      <c r="H192" s="53">
        <f t="shared" si="4"/>
        <v>0</v>
      </c>
      <c r="I192" s="27" t="str">
        <f t="shared" si="5"/>
        <v>NA</v>
      </c>
    </row>
    <row r="193" spans="1:9" x14ac:dyDescent="0.35">
      <c r="A193" s="44" t="s">
        <v>570</v>
      </c>
      <c r="B193" s="39" t="s">
        <v>202</v>
      </c>
      <c r="C193" s="47" t="s">
        <v>208</v>
      </c>
      <c r="D193" s="40">
        <v>40.375</v>
      </c>
      <c r="E193" s="40"/>
      <c r="F193" s="40"/>
      <c r="G193" s="40"/>
      <c r="H193" s="53">
        <f t="shared" si="4"/>
        <v>0</v>
      </c>
      <c r="I193" s="27" t="str">
        <f t="shared" si="5"/>
        <v>NA</v>
      </c>
    </row>
    <row r="194" spans="1:9" x14ac:dyDescent="0.35">
      <c r="A194" s="43" t="s">
        <v>555</v>
      </c>
      <c r="B194" s="36" t="s">
        <v>217</v>
      </c>
      <c r="C194" s="36" t="s">
        <v>221</v>
      </c>
      <c r="D194" s="37">
        <v>0</v>
      </c>
      <c r="E194" s="37"/>
      <c r="F194" s="37"/>
      <c r="G194" s="37"/>
      <c r="H194" s="53">
        <f t="shared" si="4"/>
        <v>0</v>
      </c>
      <c r="I194" s="27" t="str">
        <f t="shared" si="5"/>
        <v>NA</v>
      </c>
    </row>
    <row r="195" spans="1:9" x14ac:dyDescent="0.35">
      <c r="A195" s="44" t="s">
        <v>554</v>
      </c>
      <c r="B195" s="39" t="s">
        <v>217</v>
      </c>
      <c r="C195" s="39" t="s">
        <v>219</v>
      </c>
      <c r="D195" s="40">
        <v>5.25</v>
      </c>
      <c r="E195" s="40"/>
      <c r="F195" s="40"/>
      <c r="G195" s="40"/>
      <c r="H195" s="53">
        <f t="shared" si="4"/>
        <v>0</v>
      </c>
      <c r="I195" s="27" t="str">
        <f t="shared" si="5"/>
        <v>NA</v>
      </c>
    </row>
    <row r="196" spans="1:9" x14ac:dyDescent="0.35">
      <c r="A196" s="43" t="s">
        <v>553</v>
      </c>
      <c r="B196" s="36" t="s">
        <v>217</v>
      </c>
      <c r="C196" s="36" t="s">
        <v>218</v>
      </c>
      <c r="D196" s="37">
        <v>2.125</v>
      </c>
      <c r="E196" s="37"/>
      <c r="F196" s="37"/>
      <c r="G196" s="37"/>
      <c r="H196" s="53">
        <f t="shared" ref="H196:H259" si="6">G196-F196</f>
        <v>0</v>
      </c>
      <c r="I196" s="27" t="str">
        <f t="shared" ref="I196:I259" si="7">IFERROR(H196/F196,"NA")</f>
        <v>NA</v>
      </c>
    </row>
    <row r="197" spans="1:9" x14ac:dyDescent="0.35">
      <c r="A197" s="44" t="s">
        <v>552</v>
      </c>
      <c r="B197" s="39" t="s">
        <v>217</v>
      </c>
      <c r="C197" s="39" t="s">
        <v>220</v>
      </c>
      <c r="D197" s="40">
        <v>7.25</v>
      </c>
      <c r="E197" s="40"/>
      <c r="F197" s="40"/>
      <c r="G197" s="40"/>
      <c r="H197" s="53">
        <f t="shared" si="6"/>
        <v>0</v>
      </c>
      <c r="I197" s="27" t="str">
        <f t="shared" si="7"/>
        <v>NA</v>
      </c>
    </row>
    <row r="198" spans="1:9" x14ac:dyDescent="0.35">
      <c r="A198" s="43" t="s">
        <v>551</v>
      </c>
      <c r="B198" s="36" t="s">
        <v>222</v>
      </c>
      <c r="C198" s="36" t="s">
        <v>225</v>
      </c>
      <c r="D198" s="37">
        <v>2.25</v>
      </c>
      <c r="E198" s="37"/>
      <c r="F198" s="37"/>
      <c r="G198" s="37"/>
      <c r="H198" s="53">
        <f t="shared" si="6"/>
        <v>0</v>
      </c>
      <c r="I198" s="27" t="str">
        <f t="shared" si="7"/>
        <v>NA</v>
      </c>
    </row>
    <row r="199" spans="1:9" x14ac:dyDescent="0.35">
      <c r="A199" s="44" t="s">
        <v>550</v>
      </c>
      <c r="B199" s="39" t="s">
        <v>222</v>
      </c>
      <c r="C199" s="39" t="s">
        <v>224</v>
      </c>
      <c r="D199" s="40">
        <v>16.375</v>
      </c>
      <c r="E199" s="40"/>
      <c r="F199" s="40"/>
      <c r="G199" s="40"/>
      <c r="H199" s="53">
        <f t="shared" si="6"/>
        <v>0</v>
      </c>
      <c r="I199" s="27" t="str">
        <f t="shared" si="7"/>
        <v>NA</v>
      </c>
    </row>
    <row r="200" spans="1:9" x14ac:dyDescent="0.35">
      <c r="A200" s="43" t="s">
        <v>549</v>
      </c>
      <c r="B200" s="36" t="s">
        <v>222</v>
      </c>
      <c r="C200" s="36" t="s">
        <v>229</v>
      </c>
      <c r="D200" s="37">
        <v>36.875</v>
      </c>
      <c r="E200" s="37"/>
      <c r="F200" s="37"/>
      <c r="G200" s="37"/>
      <c r="H200" s="53">
        <f t="shared" si="6"/>
        <v>0</v>
      </c>
      <c r="I200" s="27" t="str">
        <f t="shared" si="7"/>
        <v>NA</v>
      </c>
    </row>
    <row r="201" spans="1:9" x14ac:dyDescent="0.35">
      <c r="A201" s="44" t="s">
        <v>548</v>
      </c>
      <c r="B201" s="39" t="s">
        <v>222</v>
      </c>
      <c r="C201" s="39" t="s">
        <v>223</v>
      </c>
      <c r="D201" s="40">
        <v>15.125</v>
      </c>
      <c r="E201" s="40"/>
      <c r="F201" s="40"/>
      <c r="G201" s="40"/>
      <c r="H201" s="53">
        <f t="shared" si="6"/>
        <v>0</v>
      </c>
      <c r="I201" s="27" t="str">
        <f t="shared" si="7"/>
        <v>NA</v>
      </c>
    </row>
    <row r="202" spans="1:9" x14ac:dyDescent="0.35">
      <c r="A202" s="43" t="s">
        <v>547</v>
      </c>
      <c r="B202" s="36" t="s">
        <v>222</v>
      </c>
      <c r="C202" s="36" t="s">
        <v>227</v>
      </c>
      <c r="D202" s="37">
        <v>0.625</v>
      </c>
      <c r="E202" s="37"/>
      <c r="F202" s="37"/>
      <c r="G202" s="37"/>
      <c r="H202" s="53">
        <f t="shared" si="6"/>
        <v>0</v>
      </c>
      <c r="I202" s="27" t="str">
        <f t="shared" si="7"/>
        <v>NA</v>
      </c>
    </row>
    <row r="203" spans="1:9" x14ac:dyDescent="0.35">
      <c r="A203" s="44" t="s">
        <v>546</v>
      </c>
      <c r="B203" s="39" t="s">
        <v>222</v>
      </c>
      <c r="C203" s="39" t="s">
        <v>226</v>
      </c>
      <c r="D203" s="40">
        <v>2.125</v>
      </c>
      <c r="E203" s="40"/>
      <c r="F203" s="40"/>
      <c r="G203" s="40"/>
      <c r="H203" s="53">
        <f t="shared" si="6"/>
        <v>0</v>
      </c>
      <c r="I203" s="27" t="str">
        <f t="shared" si="7"/>
        <v>NA</v>
      </c>
    </row>
    <row r="204" spans="1:9" x14ac:dyDescent="0.35">
      <c r="A204" s="43" t="s">
        <v>545</v>
      </c>
      <c r="B204" s="36" t="s">
        <v>222</v>
      </c>
      <c r="C204" s="36" t="s">
        <v>228</v>
      </c>
      <c r="D204" s="37">
        <v>54.25</v>
      </c>
      <c r="E204" s="37"/>
      <c r="F204" s="37"/>
      <c r="G204" s="37"/>
      <c r="H204" s="53">
        <f t="shared" si="6"/>
        <v>0</v>
      </c>
      <c r="I204" s="27" t="str">
        <f t="shared" si="7"/>
        <v>NA</v>
      </c>
    </row>
    <row r="205" spans="1:9" x14ac:dyDescent="0.35">
      <c r="A205" s="44" t="s">
        <v>540</v>
      </c>
      <c r="B205" s="39" t="s">
        <v>230</v>
      </c>
      <c r="C205" s="39" t="s">
        <v>233</v>
      </c>
      <c r="D205" s="40">
        <v>0</v>
      </c>
      <c r="E205" s="40"/>
      <c r="F205" s="40"/>
      <c r="G205" s="40"/>
      <c r="H205" s="53">
        <f t="shared" si="6"/>
        <v>0</v>
      </c>
      <c r="I205" s="27" t="str">
        <f t="shared" si="7"/>
        <v>NA</v>
      </c>
    </row>
    <row r="206" spans="1:9" x14ac:dyDescent="0.35">
      <c r="A206" s="43" t="s">
        <v>539</v>
      </c>
      <c r="B206" s="36" t="s">
        <v>230</v>
      </c>
      <c r="C206" s="36" t="s">
        <v>232</v>
      </c>
      <c r="D206" s="37">
        <v>0</v>
      </c>
      <c r="E206" s="37"/>
      <c r="F206" s="37"/>
      <c r="G206" s="37"/>
      <c r="H206" s="53">
        <f t="shared" si="6"/>
        <v>0</v>
      </c>
      <c r="I206" s="27" t="str">
        <f t="shared" si="7"/>
        <v>NA</v>
      </c>
    </row>
    <row r="207" spans="1:9" x14ac:dyDescent="0.35">
      <c r="A207" s="44" t="s">
        <v>538</v>
      </c>
      <c r="B207" s="39" t="s">
        <v>230</v>
      </c>
      <c r="C207" s="39" t="s">
        <v>231</v>
      </c>
      <c r="D207" s="40">
        <v>0.125</v>
      </c>
      <c r="E207" s="40"/>
      <c r="F207" s="40"/>
      <c r="G207" s="40"/>
      <c r="H207" s="53">
        <f t="shared" si="6"/>
        <v>0</v>
      </c>
      <c r="I207" s="27" t="str">
        <f t="shared" si="7"/>
        <v>NA</v>
      </c>
    </row>
    <row r="208" spans="1:9" x14ac:dyDescent="0.35">
      <c r="A208" s="43" t="s">
        <v>537</v>
      </c>
      <c r="B208" s="36" t="s">
        <v>230</v>
      </c>
      <c r="C208" s="36" t="s">
        <v>234</v>
      </c>
      <c r="D208" s="37">
        <v>1.75</v>
      </c>
      <c r="E208" s="37"/>
      <c r="F208" s="37"/>
      <c r="G208" s="37"/>
      <c r="H208" s="53">
        <f t="shared" si="6"/>
        <v>0</v>
      </c>
      <c r="I208" s="27" t="str">
        <f t="shared" si="7"/>
        <v>NA</v>
      </c>
    </row>
    <row r="209" spans="1:9" x14ac:dyDescent="0.35">
      <c r="A209" s="44" t="s">
        <v>536</v>
      </c>
      <c r="B209" s="39" t="s">
        <v>235</v>
      </c>
      <c r="C209" s="39" t="s">
        <v>239</v>
      </c>
      <c r="D209" s="40">
        <v>269.375</v>
      </c>
      <c r="E209" s="40"/>
      <c r="F209" s="40"/>
      <c r="G209" s="40"/>
      <c r="H209" s="53">
        <f t="shared" si="6"/>
        <v>0</v>
      </c>
      <c r="I209" s="27" t="str">
        <f t="shared" si="7"/>
        <v>NA</v>
      </c>
    </row>
    <row r="210" spans="1:9" x14ac:dyDescent="0.35">
      <c r="A210" s="43" t="s">
        <v>535</v>
      </c>
      <c r="B210" s="36" t="s">
        <v>235</v>
      </c>
      <c r="C210" s="36" t="s">
        <v>242</v>
      </c>
      <c r="D210" s="37">
        <v>140.625</v>
      </c>
      <c r="E210" s="37"/>
      <c r="F210" s="37"/>
      <c r="G210" s="37"/>
      <c r="H210" s="53">
        <f t="shared" si="6"/>
        <v>0</v>
      </c>
      <c r="I210" s="27" t="str">
        <f t="shared" si="7"/>
        <v>NA</v>
      </c>
    </row>
    <row r="211" spans="1:9" x14ac:dyDescent="0.35">
      <c r="A211" s="44" t="s">
        <v>534</v>
      </c>
      <c r="B211" s="39" t="s">
        <v>235</v>
      </c>
      <c r="C211" s="39" t="s">
        <v>246</v>
      </c>
      <c r="D211" s="40">
        <v>179.75</v>
      </c>
      <c r="E211" s="40"/>
      <c r="F211" s="40"/>
      <c r="G211" s="40"/>
      <c r="H211" s="53">
        <f t="shared" si="6"/>
        <v>0</v>
      </c>
      <c r="I211" s="27" t="str">
        <f t="shared" si="7"/>
        <v>NA</v>
      </c>
    </row>
    <row r="212" spans="1:9" x14ac:dyDescent="0.35">
      <c r="A212" s="43" t="s">
        <v>533</v>
      </c>
      <c r="B212" s="36" t="s">
        <v>235</v>
      </c>
      <c r="C212" s="36" t="s">
        <v>238</v>
      </c>
      <c r="D212" s="37">
        <v>362.625</v>
      </c>
      <c r="E212" s="37"/>
      <c r="F212" s="37"/>
      <c r="G212" s="37"/>
      <c r="H212" s="53">
        <f t="shared" si="6"/>
        <v>0</v>
      </c>
      <c r="I212" s="27" t="str">
        <f t="shared" si="7"/>
        <v>NA</v>
      </c>
    </row>
    <row r="213" spans="1:9" x14ac:dyDescent="0.35">
      <c r="A213" s="44" t="s">
        <v>532</v>
      </c>
      <c r="B213" s="39" t="s">
        <v>235</v>
      </c>
      <c r="C213" s="39" t="s">
        <v>236</v>
      </c>
      <c r="D213" s="40">
        <v>59</v>
      </c>
      <c r="E213" s="40"/>
      <c r="F213" s="40"/>
      <c r="G213" s="40"/>
      <c r="H213" s="53">
        <f t="shared" si="6"/>
        <v>0</v>
      </c>
      <c r="I213" s="27" t="str">
        <f t="shared" si="7"/>
        <v>NA</v>
      </c>
    </row>
    <row r="214" spans="1:9" x14ac:dyDescent="0.35">
      <c r="A214" s="43" t="s">
        <v>531</v>
      </c>
      <c r="B214" s="36" t="s">
        <v>235</v>
      </c>
      <c r="C214" s="36" t="s">
        <v>244</v>
      </c>
      <c r="D214" s="37">
        <v>141.25</v>
      </c>
      <c r="E214" s="37"/>
      <c r="F214" s="37"/>
      <c r="G214" s="37"/>
      <c r="H214" s="53">
        <f t="shared" si="6"/>
        <v>0</v>
      </c>
      <c r="I214" s="27" t="str">
        <f t="shared" si="7"/>
        <v>NA</v>
      </c>
    </row>
    <row r="215" spans="1:9" x14ac:dyDescent="0.35">
      <c r="A215" s="44" t="s">
        <v>530</v>
      </c>
      <c r="B215" s="39" t="s">
        <v>235</v>
      </c>
      <c r="C215" s="39" t="s">
        <v>241</v>
      </c>
      <c r="D215" s="40">
        <v>0.375</v>
      </c>
      <c r="E215" s="40"/>
      <c r="F215" s="40"/>
      <c r="G215" s="40"/>
      <c r="H215" s="53">
        <f t="shared" si="6"/>
        <v>0</v>
      </c>
      <c r="I215" s="27" t="str">
        <f t="shared" si="7"/>
        <v>NA</v>
      </c>
    </row>
    <row r="216" spans="1:9" x14ac:dyDescent="0.35">
      <c r="A216" s="43" t="s">
        <v>529</v>
      </c>
      <c r="B216" s="36" t="s">
        <v>235</v>
      </c>
      <c r="C216" s="36" t="s">
        <v>245</v>
      </c>
      <c r="D216" s="37">
        <v>58.875</v>
      </c>
      <c r="E216" s="37"/>
      <c r="F216" s="37"/>
      <c r="G216" s="37"/>
      <c r="H216" s="53">
        <f t="shared" si="6"/>
        <v>0</v>
      </c>
      <c r="I216" s="27" t="str">
        <f t="shared" si="7"/>
        <v>NA</v>
      </c>
    </row>
    <row r="217" spans="1:9" x14ac:dyDescent="0.35">
      <c r="A217" s="44" t="s">
        <v>528</v>
      </c>
      <c r="B217" s="39" t="s">
        <v>235</v>
      </c>
      <c r="C217" s="39" t="s">
        <v>247</v>
      </c>
      <c r="D217" s="40">
        <v>72</v>
      </c>
      <c r="E217" s="40"/>
      <c r="F217" s="40"/>
      <c r="G217" s="40"/>
      <c r="H217" s="53">
        <f t="shared" si="6"/>
        <v>0</v>
      </c>
      <c r="I217" s="27" t="str">
        <f t="shared" si="7"/>
        <v>NA</v>
      </c>
    </row>
    <row r="218" spans="1:9" x14ac:dyDescent="0.35">
      <c r="A218" s="43" t="s">
        <v>527</v>
      </c>
      <c r="B218" s="36" t="s">
        <v>235</v>
      </c>
      <c r="C218" s="36" t="s">
        <v>243</v>
      </c>
      <c r="D218" s="37">
        <v>32.875</v>
      </c>
      <c r="E218" s="37"/>
      <c r="F218" s="37"/>
      <c r="G218" s="37"/>
      <c r="H218" s="53">
        <f t="shared" si="6"/>
        <v>0</v>
      </c>
      <c r="I218" s="27" t="str">
        <f t="shared" si="7"/>
        <v>NA</v>
      </c>
    </row>
    <row r="219" spans="1:9" x14ac:dyDescent="0.35">
      <c r="A219" s="44" t="s">
        <v>526</v>
      </c>
      <c r="B219" s="39" t="s">
        <v>235</v>
      </c>
      <c r="C219" s="39" t="s">
        <v>249</v>
      </c>
      <c r="D219" s="40">
        <v>32.25</v>
      </c>
      <c r="E219" s="40"/>
      <c r="F219" s="40"/>
      <c r="G219" s="40"/>
      <c r="H219" s="53">
        <f t="shared" si="6"/>
        <v>0</v>
      </c>
      <c r="I219" s="27" t="str">
        <f t="shared" si="7"/>
        <v>NA</v>
      </c>
    </row>
    <row r="220" spans="1:9" x14ac:dyDescent="0.35">
      <c r="A220" s="43" t="s">
        <v>525</v>
      </c>
      <c r="B220" s="36" t="s">
        <v>235</v>
      </c>
      <c r="C220" s="36" t="s">
        <v>237</v>
      </c>
      <c r="D220" s="37">
        <v>6.75</v>
      </c>
      <c r="E220" s="37"/>
      <c r="F220" s="37"/>
      <c r="G220" s="37"/>
      <c r="H220" s="53">
        <f t="shared" si="6"/>
        <v>0</v>
      </c>
      <c r="I220" s="27" t="str">
        <f t="shared" si="7"/>
        <v>NA</v>
      </c>
    </row>
    <row r="221" spans="1:9" x14ac:dyDescent="0.35">
      <c r="A221" s="44" t="s">
        <v>524</v>
      </c>
      <c r="B221" s="39" t="s">
        <v>235</v>
      </c>
      <c r="C221" s="39" t="s">
        <v>240</v>
      </c>
      <c r="D221" s="40">
        <v>33.125</v>
      </c>
      <c r="E221" s="40"/>
      <c r="F221" s="40"/>
      <c r="G221" s="40"/>
      <c r="H221" s="53">
        <f t="shared" si="6"/>
        <v>0</v>
      </c>
      <c r="I221" s="27" t="str">
        <f t="shared" si="7"/>
        <v>NA</v>
      </c>
    </row>
    <row r="222" spans="1:9" x14ac:dyDescent="0.35">
      <c r="A222" s="43" t="s">
        <v>523</v>
      </c>
      <c r="B222" s="36" t="s">
        <v>235</v>
      </c>
      <c r="C222" s="48" t="s">
        <v>248</v>
      </c>
      <c r="D222" s="37">
        <v>48.875</v>
      </c>
      <c r="E222" s="37"/>
      <c r="F222" s="37"/>
      <c r="G222" s="37"/>
      <c r="H222" s="53">
        <f t="shared" si="6"/>
        <v>0</v>
      </c>
      <c r="I222" s="27" t="str">
        <f t="shared" si="7"/>
        <v>NA</v>
      </c>
    </row>
    <row r="223" spans="1:9" x14ac:dyDescent="0.35">
      <c r="A223" s="44" t="s">
        <v>518</v>
      </c>
      <c r="B223" s="39" t="s">
        <v>250</v>
      </c>
      <c r="C223" s="39" t="s">
        <v>263</v>
      </c>
      <c r="D223" s="40">
        <v>716.875</v>
      </c>
      <c r="E223" s="40"/>
      <c r="F223" s="40"/>
      <c r="G223" s="40"/>
      <c r="H223" s="53">
        <f t="shared" si="6"/>
        <v>0</v>
      </c>
      <c r="I223" s="27" t="str">
        <f t="shared" si="7"/>
        <v>NA</v>
      </c>
    </row>
    <row r="224" spans="1:9" x14ac:dyDescent="0.35">
      <c r="A224" s="43" t="s">
        <v>517</v>
      </c>
      <c r="B224" s="36" t="s">
        <v>250</v>
      </c>
      <c r="C224" s="36" t="s">
        <v>261</v>
      </c>
      <c r="D224" s="37">
        <v>1.5</v>
      </c>
      <c r="E224" s="37"/>
      <c r="F224" s="37"/>
      <c r="G224" s="37"/>
      <c r="H224" s="53">
        <f t="shared" si="6"/>
        <v>0</v>
      </c>
      <c r="I224" s="27" t="str">
        <f t="shared" si="7"/>
        <v>NA</v>
      </c>
    </row>
    <row r="225" spans="1:9" x14ac:dyDescent="0.35">
      <c r="A225" s="44" t="s">
        <v>516</v>
      </c>
      <c r="B225" s="39" t="s">
        <v>250</v>
      </c>
      <c r="C225" s="39" t="s">
        <v>256</v>
      </c>
      <c r="D225" s="40">
        <v>0</v>
      </c>
      <c r="E225" s="40"/>
      <c r="F225" s="40"/>
      <c r="G225" s="40"/>
      <c r="H225" s="53">
        <f t="shared" si="6"/>
        <v>0</v>
      </c>
      <c r="I225" s="27" t="str">
        <f t="shared" si="7"/>
        <v>NA</v>
      </c>
    </row>
    <row r="226" spans="1:9" x14ac:dyDescent="0.35">
      <c r="A226" s="43" t="s">
        <v>515</v>
      </c>
      <c r="B226" s="36" t="s">
        <v>250</v>
      </c>
      <c r="C226" s="48" t="s">
        <v>260</v>
      </c>
      <c r="D226" s="37">
        <v>8.25</v>
      </c>
      <c r="E226" s="37"/>
      <c r="F226" s="37"/>
      <c r="G226" s="37"/>
      <c r="H226" s="53">
        <f t="shared" si="6"/>
        <v>0</v>
      </c>
      <c r="I226" s="27" t="str">
        <f t="shared" si="7"/>
        <v>NA</v>
      </c>
    </row>
    <row r="227" spans="1:9" x14ac:dyDescent="0.35">
      <c r="A227" s="44" t="s">
        <v>514</v>
      </c>
      <c r="B227" s="39" t="s">
        <v>250</v>
      </c>
      <c r="C227" s="39" t="s">
        <v>259</v>
      </c>
      <c r="D227" s="40">
        <v>49.125</v>
      </c>
      <c r="E227" s="40"/>
      <c r="F227" s="40"/>
      <c r="G227" s="40"/>
      <c r="H227" s="53">
        <f t="shared" si="6"/>
        <v>0</v>
      </c>
      <c r="I227" s="27" t="str">
        <f t="shared" si="7"/>
        <v>NA</v>
      </c>
    </row>
    <row r="228" spans="1:9" x14ac:dyDescent="0.35">
      <c r="A228" s="43" t="s">
        <v>513</v>
      </c>
      <c r="B228" s="36" t="s">
        <v>250</v>
      </c>
      <c r="C228" s="36" t="s">
        <v>258</v>
      </c>
      <c r="D228" s="37">
        <v>155.625</v>
      </c>
      <c r="E228" s="37"/>
      <c r="F228" s="37"/>
      <c r="G228" s="37"/>
      <c r="H228" s="53">
        <f t="shared" si="6"/>
        <v>0</v>
      </c>
      <c r="I228" s="27" t="str">
        <f t="shared" si="7"/>
        <v>NA</v>
      </c>
    </row>
    <row r="229" spans="1:9" x14ac:dyDescent="0.35">
      <c r="A229" s="44" t="s">
        <v>512</v>
      </c>
      <c r="B229" s="39" t="s">
        <v>250</v>
      </c>
      <c r="C229" s="39" t="s">
        <v>251</v>
      </c>
      <c r="D229" s="40">
        <v>302.375</v>
      </c>
      <c r="E229" s="40"/>
      <c r="F229" s="40"/>
      <c r="G229" s="40"/>
      <c r="H229" s="53">
        <f t="shared" si="6"/>
        <v>0</v>
      </c>
      <c r="I229" s="27" t="str">
        <f t="shared" si="7"/>
        <v>NA</v>
      </c>
    </row>
    <row r="230" spans="1:9" x14ac:dyDescent="0.35">
      <c r="A230" s="43" t="s">
        <v>511</v>
      </c>
      <c r="B230" s="36" t="s">
        <v>250</v>
      </c>
      <c r="C230" s="36" t="s">
        <v>255</v>
      </c>
      <c r="D230" s="37">
        <v>9</v>
      </c>
      <c r="E230" s="37"/>
      <c r="F230" s="37"/>
      <c r="G230" s="37"/>
      <c r="H230" s="53">
        <f t="shared" si="6"/>
        <v>0</v>
      </c>
      <c r="I230" s="27" t="str">
        <f t="shared" si="7"/>
        <v>NA</v>
      </c>
    </row>
    <row r="231" spans="1:9" x14ac:dyDescent="0.35">
      <c r="A231" s="44" t="s">
        <v>510</v>
      </c>
      <c r="B231" s="39" t="s">
        <v>250</v>
      </c>
      <c r="C231" s="39" t="s">
        <v>252</v>
      </c>
      <c r="D231" s="40">
        <v>138.625</v>
      </c>
      <c r="E231" s="40"/>
      <c r="F231" s="40"/>
      <c r="G231" s="40"/>
      <c r="H231" s="53">
        <f t="shared" si="6"/>
        <v>0</v>
      </c>
      <c r="I231" s="27" t="str">
        <f t="shared" si="7"/>
        <v>NA</v>
      </c>
    </row>
    <row r="232" spans="1:9" x14ac:dyDescent="0.35">
      <c r="A232" s="43" t="s">
        <v>509</v>
      </c>
      <c r="B232" s="36" t="s">
        <v>250</v>
      </c>
      <c r="C232" s="36" t="s">
        <v>254</v>
      </c>
      <c r="D232" s="37">
        <v>108.875</v>
      </c>
      <c r="E232" s="37"/>
      <c r="F232" s="37"/>
      <c r="G232" s="37"/>
      <c r="H232" s="53">
        <f t="shared" si="6"/>
        <v>0</v>
      </c>
      <c r="I232" s="27" t="str">
        <f t="shared" si="7"/>
        <v>NA</v>
      </c>
    </row>
    <row r="233" spans="1:9" x14ac:dyDescent="0.35">
      <c r="A233" s="44" t="s">
        <v>508</v>
      </c>
      <c r="B233" s="39" t="s">
        <v>250</v>
      </c>
      <c r="C233" s="39" t="s">
        <v>257</v>
      </c>
      <c r="D233" s="40">
        <v>14.25</v>
      </c>
      <c r="E233" s="40"/>
      <c r="F233" s="40"/>
      <c r="G233" s="40"/>
      <c r="H233" s="53">
        <f t="shared" si="6"/>
        <v>0</v>
      </c>
      <c r="I233" s="27" t="str">
        <f t="shared" si="7"/>
        <v>NA</v>
      </c>
    </row>
    <row r="234" spans="1:9" x14ac:dyDescent="0.35">
      <c r="A234" s="43" t="s">
        <v>507</v>
      </c>
      <c r="B234" s="36" t="s">
        <v>250</v>
      </c>
      <c r="C234" s="36" t="s">
        <v>264</v>
      </c>
      <c r="D234" s="37">
        <v>64.25</v>
      </c>
      <c r="E234" s="37"/>
      <c r="F234" s="37"/>
      <c r="G234" s="37"/>
      <c r="H234" s="53">
        <f t="shared" si="6"/>
        <v>0</v>
      </c>
      <c r="I234" s="27" t="str">
        <f t="shared" si="7"/>
        <v>NA</v>
      </c>
    </row>
    <row r="235" spans="1:9" x14ac:dyDescent="0.35">
      <c r="A235" s="44" t="s">
        <v>506</v>
      </c>
      <c r="B235" s="39" t="s">
        <v>250</v>
      </c>
      <c r="C235" s="47" t="s">
        <v>253</v>
      </c>
      <c r="D235" s="40">
        <v>18.5</v>
      </c>
      <c r="E235" s="40"/>
      <c r="F235" s="40"/>
      <c r="G235" s="40"/>
      <c r="H235" s="53">
        <f t="shared" si="6"/>
        <v>0</v>
      </c>
      <c r="I235" s="27" t="str">
        <f t="shared" si="7"/>
        <v>NA</v>
      </c>
    </row>
    <row r="236" spans="1:9" x14ac:dyDescent="0.35">
      <c r="A236" s="43" t="s">
        <v>505</v>
      </c>
      <c r="B236" s="36" t="s">
        <v>250</v>
      </c>
      <c r="C236" s="48" t="s">
        <v>262</v>
      </c>
      <c r="D236" s="37">
        <v>19.5</v>
      </c>
      <c r="E236" s="37"/>
      <c r="F236" s="37"/>
      <c r="G236" s="37"/>
      <c r="H236" s="53">
        <f t="shared" si="6"/>
        <v>0</v>
      </c>
      <c r="I236" s="27" t="str">
        <f t="shared" si="7"/>
        <v>NA</v>
      </c>
    </row>
    <row r="237" spans="1:9" x14ac:dyDescent="0.35">
      <c r="A237" s="44" t="s">
        <v>488</v>
      </c>
      <c r="B237" s="39" t="s">
        <v>265</v>
      </c>
      <c r="C237" s="39" t="s">
        <v>274</v>
      </c>
      <c r="D237" s="40">
        <v>0</v>
      </c>
      <c r="E237" s="40"/>
      <c r="F237" s="40"/>
      <c r="G237" s="40"/>
      <c r="H237" s="53">
        <f t="shared" si="6"/>
        <v>0</v>
      </c>
      <c r="I237" s="27" t="str">
        <f t="shared" si="7"/>
        <v>NA</v>
      </c>
    </row>
    <row r="238" spans="1:9" x14ac:dyDescent="0.35">
      <c r="A238" s="43" t="s">
        <v>487</v>
      </c>
      <c r="B238" s="36" t="s">
        <v>265</v>
      </c>
      <c r="C238" s="36" t="s">
        <v>266</v>
      </c>
      <c r="D238" s="37">
        <v>4.625</v>
      </c>
      <c r="E238" s="37"/>
      <c r="F238" s="37"/>
      <c r="G238" s="37"/>
      <c r="H238" s="53">
        <f t="shared" si="6"/>
        <v>0</v>
      </c>
      <c r="I238" s="27" t="str">
        <f t="shared" si="7"/>
        <v>NA</v>
      </c>
    </row>
    <row r="239" spans="1:9" x14ac:dyDescent="0.35">
      <c r="A239" s="44" t="s">
        <v>486</v>
      </c>
      <c r="B239" s="39" t="s">
        <v>265</v>
      </c>
      <c r="C239" s="39" t="s">
        <v>277</v>
      </c>
      <c r="D239" s="40">
        <v>2.75</v>
      </c>
      <c r="E239" s="40"/>
      <c r="F239" s="40"/>
      <c r="G239" s="40"/>
      <c r="H239" s="53">
        <f t="shared" si="6"/>
        <v>0</v>
      </c>
      <c r="I239" s="27" t="str">
        <f t="shared" si="7"/>
        <v>NA</v>
      </c>
    </row>
    <row r="240" spans="1:9" x14ac:dyDescent="0.35">
      <c r="A240" s="43" t="s">
        <v>485</v>
      </c>
      <c r="B240" s="36" t="s">
        <v>265</v>
      </c>
      <c r="C240" s="36" t="s">
        <v>276</v>
      </c>
      <c r="D240" s="37">
        <v>4.125</v>
      </c>
      <c r="E240" s="37"/>
      <c r="F240" s="37"/>
      <c r="G240" s="37"/>
      <c r="H240" s="53">
        <f t="shared" si="6"/>
        <v>0</v>
      </c>
      <c r="I240" s="27" t="str">
        <f t="shared" si="7"/>
        <v>NA</v>
      </c>
    </row>
    <row r="241" spans="1:9" x14ac:dyDescent="0.35">
      <c r="A241" s="44" t="s">
        <v>484</v>
      </c>
      <c r="B241" s="39" t="s">
        <v>265</v>
      </c>
      <c r="C241" s="39" t="s">
        <v>268</v>
      </c>
      <c r="D241" s="40">
        <v>6.875</v>
      </c>
      <c r="E241" s="40"/>
      <c r="F241" s="40"/>
      <c r="G241" s="40"/>
      <c r="H241" s="53">
        <f t="shared" si="6"/>
        <v>0</v>
      </c>
      <c r="I241" s="27" t="str">
        <f t="shared" si="7"/>
        <v>NA</v>
      </c>
    </row>
    <row r="242" spans="1:9" x14ac:dyDescent="0.35">
      <c r="A242" s="43" t="s">
        <v>483</v>
      </c>
      <c r="B242" s="36" t="s">
        <v>265</v>
      </c>
      <c r="C242" s="36" t="s">
        <v>271</v>
      </c>
      <c r="D242" s="37">
        <v>1.875</v>
      </c>
      <c r="E242" s="37"/>
      <c r="F242" s="37"/>
      <c r="G242" s="37"/>
      <c r="H242" s="53">
        <f t="shared" si="6"/>
        <v>0</v>
      </c>
      <c r="I242" s="27" t="str">
        <f t="shared" si="7"/>
        <v>NA</v>
      </c>
    </row>
    <row r="243" spans="1:9" x14ac:dyDescent="0.35">
      <c r="A243" s="44" t="s">
        <v>482</v>
      </c>
      <c r="B243" s="39" t="s">
        <v>265</v>
      </c>
      <c r="C243" s="39" t="s">
        <v>275</v>
      </c>
      <c r="D243" s="40">
        <v>0.125</v>
      </c>
      <c r="E243" s="40"/>
      <c r="F243" s="40"/>
      <c r="G243" s="40"/>
      <c r="H243" s="53">
        <f t="shared" si="6"/>
        <v>0</v>
      </c>
      <c r="I243" s="27" t="str">
        <f t="shared" si="7"/>
        <v>NA</v>
      </c>
    </row>
    <row r="244" spans="1:9" x14ac:dyDescent="0.35">
      <c r="A244" s="43" t="s">
        <v>481</v>
      </c>
      <c r="B244" s="36" t="s">
        <v>265</v>
      </c>
      <c r="C244" s="36" t="s">
        <v>269</v>
      </c>
      <c r="D244" s="37">
        <v>1</v>
      </c>
      <c r="E244" s="37"/>
      <c r="F244" s="37"/>
      <c r="G244" s="37"/>
      <c r="H244" s="53">
        <f t="shared" si="6"/>
        <v>0</v>
      </c>
      <c r="I244" s="27" t="str">
        <f t="shared" si="7"/>
        <v>NA</v>
      </c>
    </row>
    <row r="245" spans="1:9" x14ac:dyDescent="0.35">
      <c r="A245" s="44" t="s">
        <v>480</v>
      </c>
      <c r="B245" s="39" t="s">
        <v>265</v>
      </c>
      <c r="C245" s="39" t="s">
        <v>267</v>
      </c>
      <c r="D245" s="40">
        <v>0</v>
      </c>
      <c r="E245" s="40"/>
      <c r="F245" s="40"/>
      <c r="G245" s="40"/>
      <c r="H245" s="53">
        <f t="shared" si="6"/>
        <v>0</v>
      </c>
      <c r="I245" s="27" t="str">
        <f t="shared" si="7"/>
        <v>NA</v>
      </c>
    </row>
    <row r="246" spans="1:9" x14ac:dyDescent="0.35">
      <c r="A246" s="43" t="s">
        <v>479</v>
      </c>
      <c r="B246" s="36" t="s">
        <v>265</v>
      </c>
      <c r="C246" s="36" t="s">
        <v>272</v>
      </c>
      <c r="D246" s="37">
        <v>0</v>
      </c>
      <c r="E246" s="37"/>
      <c r="F246" s="37"/>
      <c r="G246" s="37"/>
      <c r="H246" s="53">
        <f t="shared" si="6"/>
        <v>0</v>
      </c>
      <c r="I246" s="27" t="str">
        <f t="shared" si="7"/>
        <v>NA</v>
      </c>
    </row>
    <row r="247" spans="1:9" x14ac:dyDescent="0.35">
      <c r="A247" s="44" t="s">
        <v>478</v>
      </c>
      <c r="B247" s="39" t="s">
        <v>265</v>
      </c>
      <c r="C247" s="39" t="s">
        <v>273</v>
      </c>
      <c r="D247" s="40">
        <v>0.875</v>
      </c>
      <c r="E247" s="40"/>
      <c r="F247" s="40"/>
      <c r="G247" s="40"/>
      <c r="H247" s="53">
        <f t="shared" si="6"/>
        <v>0</v>
      </c>
      <c r="I247" s="27" t="str">
        <f t="shared" si="7"/>
        <v>NA</v>
      </c>
    </row>
    <row r="248" spans="1:9" x14ac:dyDescent="0.35">
      <c r="A248" s="43" t="s">
        <v>477</v>
      </c>
      <c r="B248" s="36" t="s">
        <v>265</v>
      </c>
      <c r="C248" s="36" t="s">
        <v>270</v>
      </c>
      <c r="D248" s="37">
        <v>3.125</v>
      </c>
      <c r="E248" s="37"/>
      <c r="F248" s="37"/>
      <c r="G248" s="37"/>
      <c r="H248" s="53">
        <f t="shared" si="6"/>
        <v>0</v>
      </c>
      <c r="I248" s="27" t="str">
        <f t="shared" si="7"/>
        <v>NA</v>
      </c>
    </row>
    <row r="249" spans="1:9" x14ac:dyDescent="0.35">
      <c r="A249" s="44" t="s">
        <v>476</v>
      </c>
      <c r="B249" s="39" t="s">
        <v>278</v>
      </c>
      <c r="C249" s="39" t="s">
        <v>286</v>
      </c>
      <c r="D249" s="40">
        <v>58.875</v>
      </c>
      <c r="E249" s="40"/>
      <c r="F249" s="40"/>
      <c r="G249" s="40"/>
      <c r="H249" s="53">
        <f t="shared" si="6"/>
        <v>0</v>
      </c>
      <c r="I249" s="27" t="str">
        <f t="shared" si="7"/>
        <v>NA</v>
      </c>
    </row>
    <row r="250" spans="1:9" x14ac:dyDescent="0.35">
      <c r="A250" s="43" t="s">
        <v>475</v>
      </c>
      <c r="B250" s="36" t="s">
        <v>278</v>
      </c>
      <c r="C250" s="36" t="s">
        <v>280</v>
      </c>
      <c r="D250" s="37">
        <v>175.75</v>
      </c>
      <c r="E250" s="37"/>
      <c r="F250" s="37"/>
      <c r="G250" s="37"/>
      <c r="H250" s="53">
        <f t="shared" si="6"/>
        <v>0</v>
      </c>
      <c r="I250" s="27" t="str">
        <f t="shared" si="7"/>
        <v>NA</v>
      </c>
    </row>
    <row r="251" spans="1:9" x14ac:dyDescent="0.35">
      <c r="A251" s="44" t="s">
        <v>474</v>
      </c>
      <c r="B251" s="39" t="s">
        <v>278</v>
      </c>
      <c r="C251" s="39" t="s">
        <v>285</v>
      </c>
      <c r="D251" s="40">
        <v>53.25</v>
      </c>
      <c r="E251" s="40"/>
      <c r="F251" s="40"/>
      <c r="G251" s="40"/>
      <c r="H251" s="53">
        <f t="shared" si="6"/>
        <v>0</v>
      </c>
      <c r="I251" s="27" t="str">
        <f t="shared" si="7"/>
        <v>NA</v>
      </c>
    </row>
    <row r="252" spans="1:9" x14ac:dyDescent="0.35">
      <c r="A252" s="43" t="s">
        <v>473</v>
      </c>
      <c r="B252" s="36" t="s">
        <v>278</v>
      </c>
      <c r="C252" s="36" t="s">
        <v>281</v>
      </c>
      <c r="D252" s="37">
        <v>97</v>
      </c>
      <c r="E252" s="37"/>
      <c r="F252" s="37"/>
      <c r="G252" s="37"/>
      <c r="H252" s="53">
        <f t="shared" si="6"/>
        <v>0</v>
      </c>
      <c r="I252" s="27" t="str">
        <f t="shared" si="7"/>
        <v>NA</v>
      </c>
    </row>
    <row r="253" spans="1:9" x14ac:dyDescent="0.35">
      <c r="A253" s="44" t="s">
        <v>472</v>
      </c>
      <c r="B253" s="39" t="s">
        <v>278</v>
      </c>
      <c r="C253" s="39" t="s">
        <v>282</v>
      </c>
      <c r="D253" s="40">
        <v>7.25</v>
      </c>
      <c r="E253" s="40"/>
      <c r="F253" s="40"/>
      <c r="G253" s="40"/>
      <c r="H253" s="53">
        <f t="shared" si="6"/>
        <v>0</v>
      </c>
      <c r="I253" s="27" t="str">
        <f t="shared" si="7"/>
        <v>NA</v>
      </c>
    </row>
    <row r="254" spans="1:9" x14ac:dyDescent="0.35">
      <c r="A254" s="43" t="s">
        <v>471</v>
      </c>
      <c r="B254" s="36" t="s">
        <v>278</v>
      </c>
      <c r="C254" s="36" t="s">
        <v>279</v>
      </c>
      <c r="D254" s="37">
        <v>2.875</v>
      </c>
      <c r="E254" s="37"/>
      <c r="F254" s="37"/>
      <c r="G254" s="37"/>
      <c r="H254" s="53">
        <f t="shared" si="6"/>
        <v>0</v>
      </c>
      <c r="I254" s="27" t="str">
        <f t="shared" si="7"/>
        <v>NA</v>
      </c>
    </row>
    <row r="255" spans="1:9" x14ac:dyDescent="0.35">
      <c r="A255" s="44" t="s">
        <v>470</v>
      </c>
      <c r="B255" s="39" t="s">
        <v>278</v>
      </c>
      <c r="C255" s="39" t="s">
        <v>283</v>
      </c>
      <c r="D255" s="40">
        <v>23.625</v>
      </c>
      <c r="E255" s="40"/>
      <c r="F255" s="40"/>
      <c r="G255" s="40"/>
      <c r="H255" s="53">
        <f t="shared" si="6"/>
        <v>0</v>
      </c>
      <c r="I255" s="27" t="str">
        <f t="shared" si="7"/>
        <v>NA</v>
      </c>
    </row>
    <row r="256" spans="1:9" x14ac:dyDescent="0.35">
      <c r="A256" s="43" t="s">
        <v>469</v>
      </c>
      <c r="B256" s="36" t="s">
        <v>278</v>
      </c>
      <c r="C256" s="36" t="s">
        <v>284</v>
      </c>
      <c r="D256" s="37">
        <v>9.25</v>
      </c>
      <c r="E256" s="37"/>
      <c r="F256" s="37"/>
      <c r="G256" s="37"/>
      <c r="H256" s="53">
        <f t="shared" si="6"/>
        <v>0</v>
      </c>
      <c r="I256" s="27" t="str">
        <f t="shared" si="7"/>
        <v>NA</v>
      </c>
    </row>
    <row r="257" spans="1:9" x14ac:dyDescent="0.35">
      <c r="A257" s="44" t="s">
        <v>444</v>
      </c>
      <c r="B257" s="39" t="s">
        <v>287</v>
      </c>
      <c r="C257" s="39" t="s">
        <v>288</v>
      </c>
      <c r="D257" s="40">
        <v>2.25</v>
      </c>
      <c r="E257" s="40"/>
      <c r="F257" s="40"/>
      <c r="G257" s="40"/>
      <c r="H257" s="53">
        <f t="shared" si="6"/>
        <v>0</v>
      </c>
      <c r="I257" s="27" t="str">
        <f t="shared" si="7"/>
        <v>NA</v>
      </c>
    </row>
    <row r="258" spans="1:9" x14ac:dyDescent="0.35">
      <c r="A258" s="43" t="s">
        <v>443</v>
      </c>
      <c r="B258" s="36" t="s">
        <v>289</v>
      </c>
      <c r="C258" s="36" t="s">
        <v>292</v>
      </c>
      <c r="D258" s="37">
        <v>1.5</v>
      </c>
      <c r="E258" s="37"/>
      <c r="F258" s="37"/>
      <c r="G258" s="37"/>
      <c r="H258" s="53">
        <f t="shared" si="6"/>
        <v>0</v>
      </c>
      <c r="I258" s="27" t="str">
        <f t="shared" si="7"/>
        <v>NA</v>
      </c>
    </row>
    <row r="259" spans="1:9" x14ac:dyDescent="0.35">
      <c r="A259" s="44" t="s">
        <v>442</v>
      </c>
      <c r="B259" s="39" t="s">
        <v>289</v>
      </c>
      <c r="C259" s="39" t="s">
        <v>296</v>
      </c>
      <c r="D259" s="40">
        <v>49</v>
      </c>
      <c r="E259" s="40"/>
      <c r="F259" s="40"/>
      <c r="G259" s="40"/>
      <c r="H259" s="53">
        <f t="shared" si="6"/>
        <v>0</v>
      </c>
      <c r="I259" s="27" t="str">
        <f t="shared" si="7"/>
        <v>NA</v>
      </c>
    </row>
    <row r="260" spans="1:9" x14ac:dyDescent="0.35">
      <c r="A260" s="43" t="s">
        <v>441</v>
      </c>
      <c r="B260" s="36" t="s">
        <v>289</v>
      </c>
      <c r="C260" s="36" t="s">
        <v>290</v>
      </c>
      <c r="D260" s="37">
        <v>15</v>
      </c>
      <c r="E260" s="37"/>
      <c r="F260" s="37"/>
      <c r="G260" s="37"/>
      <c r="H260" s="53">
        <f t="shared" ref="H260:H300" si="8">G260-F260</f>
        <v>0</v>
      </c>
      <c r="I260" s="27" t="str">
        <f t="shared" ref="I260:I300" si="9">IFERROR(H260/F260,"NA")</f>
        <v>NA</v>
      </c>
    </row>
    <row r="261" spans="1:9" x14ac:dyDescent="0.35">
      <c r="A261" s="44" t="s">
        <v>440</v>
      </c>
      <c r="B261" s="39" t="s">
        <v>289</v>
      </c>
      <c r="C261" s="39" t="s">
        <v>294</v>
      </c>
      <c r="D261" s="40">
        <v>0</v>
      </c>
      <c r="E261" s="40"/>
      <c r="F261" s="40"/>
      <c r="G261" s="40"/>
      <c r="H261" s="53">
        <f t="shared" si="8"/>
        <v>0</v>
      </c>
      <c r="I261" s="27" t="str">
        <f t="shared" si="9"/>
        <v>NA</v>
      </c>
    </row>
    <row r="262" spans="1:9" x14ac:dyDescent="0.35">
      <c r="A262" s="43" t="s">
        <v>439</v>
      </c>
      <c r="B262" s="36" t="s">
        <v>289</v>
      </c>
      <c r="C262" s="36" t="s">
        <v>291</v>
      </c>
      <c r="D262" s="37">
        <v>5.25</v>
      </c>
      <c r="E262" s="37"/>
      <c r="F262" s="37"/>
      <c r="G262" s="37"/>
      <c r="H262" s="53">
        <f t="shared" si="8"/>
        <v>0</v>
      </c>
      <c r="I262" s="27" t="str">
        <f t="shared" si="9"/>
        <v>NA</v>
      </c>
    </row>
    <row r="263" spans="1:9" x14ac:dyDescent="0.35">
      <c r="A263" s="44" t="s">
        <v>438</v>
      </c>
      <c r="B263" s="39" t="s">
        <v>289</v>
      </c>
      <c r="C263" s="39" t="s">
        <v>295</v>
      </c>
      <c r="D263" s="40">
        <v>2.5</v>
      </c>
      <c r="E263" s="40"/>
      <c r="F263" s="40"/>
      <c r="G263" s="40"/>
      <c r="H263" s="53">
        <f t="shared" si="8"/>
        <v>0</v>
      </c>
      <c r="I263" s="27" t="str">
        <f t="shared" si="9"/>
        <v>NA</v>
      </c>
    </row>
    <row r="264" spans="1:9" x14ac:dyDescent="0.35">
      <c r="A264" s="43" t="s">
        <v>437</v>
      </c>
      <c r="B264" s="36" t="s">
        <v>289</v>
      </c>
      <c r="C264" s="36" t="s">
        <v>293</v>
      </c>
      <c r="D264" s="37">
        <v>2.75</v>
      </c>
      <c r="E264" s="37"/>
      <c r="F264" s="37"/>
      <c r="G264" s="37"/>
      <c r="H264" s="53">
        <f t="shared" si="8"/>
        <v>0</v>
      </c>
      <c r="I264" s="27" t="str">
        <f t="shared" si="9"/>
        <v>NA</v>
      </c>
    </row>
    <row r="265" spans="1:9" x14ac:dyDescent="0.35">
      <c r="A265" s="44" t="s">
        <v>434</v>
      </c>
      <c r="B265" s="39" t="s">
        <v>297</v>
      </c>
      <c r="C265" s="39" t="s">
        <v>298</v>
      </c>
      <c r="D265" s="40">
        <v>202.75</v>
      </c>
      <c r="E265" s="40"/>
      <c r="F265" s="40"/>
      <c r="G265" s="40"/>
      <c r="H265" s="53">
        <f t="shared" si="8"/>
        <v>0</v>
      </c>
      <c r="I265" s="27" t="str">
        <f t="shared" si="9"/>
        <v>NA</v>
      </c>
    </row>
    <row r="266" spans="1:9" x14ac:dyDescent="0.35">
      <c r="A266" s="43" t="s">
        <v>433</v>
      </c>
      <c r="B266" s="36" t="s">
        <v>297</v>
      </c>
      <c r="C266" s="36" t="s">
        <v>300</v>
      </c>
      <c r="D266" s="37">
        <v>86.375</v>
      </c>
      <c r="E266" s="37"/>
      <c r="F266" s="37"/>
      <c r="G266" s="37"/>
      <c r="H266" s="53">
        <f t="shared" si="8"/>
        <v>0</v>
      </c>
      <c r="I266" s="27" t="str">
        <f t="shared" si="9"/>
        <v>NA</v>
      </c>
    </row>
    <row r="267" spans="1:9" x14ac:dyDescent="0.35">
      <c r="A267" s="44" t="s">
        <v>432</v>
      </c>
      <c r="B267" s="39" t="s">
        <v>297</v>
      </c>
      <c r="C267" s="39" t="s">
        <v>299</v>
      </c>
      <c r="D267" s="40">
        <v>42.375</v>
      </c>
      <c r="E267" s="40"/>
      <c r="F267" s="40"/>
      <c r="G267" s="40"/>
      <c r="H267" s="53">
        <f t="shared" si="8"/>
        <v>0</v>
      </c>
      <c r="I267" s="27" t="str">
        <f t="shared" si="9"/>
        <v>NA</v>
      </c>
    </row>
    <row r="268" spans="1:9" x14ac:dyDescent="0.35">
      <c r="A268" s="43" t="s">
        <v>431</v>
      </c>
      <c r="B268" s="36" t="s">
        <v>297</v>
      </c>
      <c r="C268" s="36" t="s">
        <v>301</v>
      </c>
      <c r="D268" s="37">
        <v>77.5</v>
      </c>
      <c r="E268" s="37"/>
      <c r="F268" s="37"/>
      <c r="G268" s="37"/>
      <c r="H268" s="53">
        <f t="shared" si="8"/>
        <v>0</v>
      </c>
      <c r="I268" s="27" t="str">
        <f t="shared" si="9"/>
        <v>NA</v>
      </c>
    </row>
    <row r="269" spans="1:9" x14ac:dyDescent="0.35">
      <c r="A269" s="44" t="s">
        <v>430</v>
      </c>
      <c r="B269" s="39" t="s">
        <v>297</v>
      </c>
      <c r="C269" s="39" t="s">
        <v>302</v>
      </c>
      <c r="D269" s="40">
        <v>34.125</v>
      </c>
      <c r="E269" s="40"/>
      <c r="F269" s="40"/>
      <c r="G269" s="40"/>
      <c r="H269" s="53">
        <f t="shared" si="8"/>
        <v>0</v>
      </c>
      <c r="I269" s="27" t="str">
        <f t="shared" si="9"/>
        <v>NA</v>
      </c>
    </row>
    <row r="270" spans="1:9" x14ac:dyDescent="0.35">
      <c r="A270" s="43" t="s">
        <v>429</v>
      </c>
      <c r="B270" s="36" t="s">
        <v>297</v>
      </c>
      <c r="C270" s="36" t="s">
        <v>304</v>
      </c>
      <c r="D270" s="37">
        <v>47.875</v>
      </c>
      <c r="E270" s="37"/>
      <c r="F270" s="37"/>
      <c r="G270" s="37"/>
      <c r="H270" s="53">
        <f t="shared" si="8"/>
        <v>0</v>
      </c>
      <c r="I270" s="27" t="str">
        <f t="shared" si="9"/>
        <v>NA</v>
      </c>
    </row>
    <row r="271" spans="1:9" x14ac:dyDescent="0.35">
      <c r="A271" s="44" t="s">
        <v>428</v>
      </c>
      <c r="B271" s="39" t="s">
        <v>297</v>
      </c>
      <c r="C271" s="39" t="s">
        <v>303</v>
      </c>
      <c r="D271" s="40">
        <v>27.375</v>
      </c>
      <c r="E271" s="40"/>
      <c r="F271" s="40"/>
      <c r="G271" s="40"/>
      <c r="H271" s="53">
        <f t="shared" si="8"/>
        <v>0</v>
      </c>
      <c r="I271" s="27" t="str">
        <f t="shared" si="9"/>
        <v>NA</v>
      </c>
    </row>
    <row r="272" spans="1:9" x14ac:dyDescent="0.35">
      <c r="A272" s="43" t="s">
        <v>423</v>
      </c>
      <c r="B272" s="36" t="s">
        <v>297</v>
      </c>
      <c r="C272" s="36" t="s">
        <v>422</v>
      </c>
      <c r="D272" s="37">
        <v>13.125</v>
      </c>
      <c r="E272" s="37"/>
      <c r="F272" s="37"/>
      <c r="G272" s="37"/>
      <c r="H272" s="53">
        <f t="shared" si="8"/>
        <v>0</v>
      </c>
      <c r="I272" s="27" t="str">
        <f t="shared" si="9"/>
        <v>NA</v>
      </c>
    </row>
    <row r="273" spans="1:9" x14ac:dyDescent="0.35">
      <c r="A273" s="44" t="s">
        <v>417</v>
      </c>
      <c r="B273" s="39" t="s">
        <v>305</v>
      </c>
      <c r="C273" s="39" t="s">
        <v>310</v>
      </c>
      <c r="D273" s="40">
        <v>0</v>
      </c>
      <c r="E273" s="40"/>
      <c r="F273" s="40"/>
      <c r="G273" s="40"/>
      <c r="H273" s="53">
        <f t="shared" si="8"/>
        <v>0</v>
      </c>
      <c r="I273" s="27" t="str">
        <f t="shared" si="9"/>
        <v>NA</v>
      </c>
    </row>
    <row r="274" spans="1:9" x14ac:dyDescent="0.35">
      <c r="A274" s="43" t="s">
        <v>416</v>
      </c>
      <c r="B274" s="36" t="s">
        <v>305</v>
      </c>
      <c r="C274" s="36" t="s">
        <v>311</v>
      </c>
      <c r="D274" s="37">
        <v>0.375</v>
      </c>
      <c r="E274" s="37"/>
      <c r="F274" s="37"/>
      <c r="G274" s="37"/>
      <c r="H274" s="53">
        <f t="shared" si="8"/>
        <v>0</v>
      </c>
      <c r="I274" s="27" t="str">
        <f t="shared" si="9"/>
        <v>NA</v>
      </c>
    </row>
    <row r="275" spans="1:9" x14ac:dyDescent="0.35">
      <c r="A275" s="44" t="s">
        <v>415</v>
      </c>
      <c r="B275" s="39" t="s">
        <v>305</v>
      </c>
      <c r="C275" s="39" t="s">
        <v>318</v>
      </c>
      <c r="D275" s="40">
        <v>2.75</v>
      </c>
      <c r="E275" s="40"/>
      <c r="F275" s="40"/>
      <c r="G275" s="40"/>
      <c r="H275" s="53">
        <f t="shared" si="8"/>
        <v>0</v>
      </c>
      <c r="I275" s="27" t="str">
        <f t="shared" si="9"/>
        <v>NA</v>
      </c>
    </row>
    <row r="276" spans="1:9" x14ac:dyDescent="0.35">
      <c r="A276" s="43" t="s">
        <v>414</v>
      </c>
      <c r="B276" s="36" t="s">
        <v>305</v>
      </c>
      <c r="C276" s="36" t="s">
        <v>314</v>
      </c>
      <c r="D276" s="37">
        <v>49.25</v>
      </c>
      <c r="E276" s="37"/>
      <c r="F276" s="37"/>
      <c r="G276" s="37"/>
      <c r="H276" s="53">
        <f t="shared" si="8"/>
        <v>0</v>
      </c>
      <c r="I276" s="27" t="str">
        <f t="shared" si="9"/>
        <v>NA</v>
      </c>
    </row>
    <row r="277" spans="1:9" x14ac:dyDescent="0.35">
      <c r="A277" s="44" t="s">
        <v>413</v>
      </c>
      <c r="B277" s="39" t="s">
        <v>305</v>
      </c>
      <c r="C277" s="39" t="s">
        <v>306</v>
      </c>
      <c r="D277" s="40">
        <v>5.375</v>
      </c>
      <c r="E277" s="40"/>
      <c r="F277" s="40"/>
      <c r="G277" s="40"/>
      <c r="H277" s="53">
        <f t="shared" si="8"/>
        <v>0</v>
      </c>
      <c r="I277" s="27" t="str">
        <f t="shared" si="9"/>
        <v>NA</v>
      </c>
    </row>
    <row r="278" spans="1:9" x14ac:dyDescent="0.35">
      <c r="A278" s="43" t="s">
        <v>412</v>
      </c>
      <c r="B278" s="36" t="s">
        <v>305</v>
      </c>
      <c r="C278" s="36" t="s">
        <v>313</v>
      </c>
      <c r="D278" s="37">
        <v>2.875</v>
      </c>
      <c r="E278" s="37"/>
      <c r="F278" s="37"/>
      <c r="G278" s="37"/>
      <c r="H278" s="53">
        <f t="shared" si="8"/>
        <v>0</v>
      </c>
      <c r="I278" s="27" t="str">
        <f t="shared" si="9"/>
        <v>NA</v>
      </c>
    </row>
    <row r="279" spans="1:9" x14ac:dyDescent="0.35">
      <c r="A279" s="44" t="s">
        <v>411</v>
      </c>
      <c r="B279" s="39" t="s">
        <v>305</v>
      </c>
      <c r="C279" s="39" t="s">
        <v>309</v>
      </c>
      <c r="D279" s="40">
        <v>1</v>
      </c>
      <c r="E279" s="40"/>
      <c r="F279" s="40"/>
      <c r="G279" s="40"/>
      <c r="H279" s="53">
        <f t="shared" si="8"/>
        <v>0</v>
      </c>
      <c r="I279" s="27" t="str">
        <f t="shared" si="9"/>
        <v>NA</v>
      </c>
    </row>
    <row r="280" spans="1:9" x14ac:dyDescent="0.35">
      <c r="A280" s="43" t="s">
        <v>410</v>
      </c>
      <c r="B280" s="36" t="s">
        <v>305</v>
      </c>
      <c r="C280" s="36" t="s">
        <v>317</v>
      </c>
      <c r="D280" s="37">
        <v>0</v>
      </c>
      <c r="E280" s="37"/>
      <c r="F280" s="37"/>
      <c r="G280" s="37"/>
      <c r="H280" s="53">
        <f t="shared" si="8"/>
        <v>0</v>
      </c>
      <c r="I280" s="27" t="str">
        <f t="shared" si="9"/>
        <v>NA</v>
      </c>
    </row>
    <row r="281" spans="1:9" x14ac:dyDescent="0.35">
      <c r="A281" s="44" t="s">
        <v>409</v>
      </c>
      <c r="B281" s="39" t="s">
        <v>305</v>
      </c>
      <c r="C281" s="39" t="s">
        <v>307</v>
      </c>
      <c r="D281" s="40">
        <v>2</v>
      </c>
      <c r="E281" s="40"/>
      <c r="F281" s="40"/>
      <c r="G281" s="40"/>
      <c r="H281" s="53">
        <f t="shared" si="8"/>
        <v>0</v>
      </c>
      <c r="I281" s="27" t="str">
        <f t="shared" si="9"/>
        <v>NA</v>
      </c>
    </row>
    <row r="282" spans="1:9" x14ac:dyDescent="0.35">
      <c r="A282" s="43" t="s">
        <v>408</v>
      </c>
      <c r="B282" s="36" t="s">
        <v>305</v>
      </c>
      <c r="C282" s="36" t="s">
        <v>308</v>
      </c>
      <c r="D282" s="37">
        <v>1.25</v>
      </c>
      <c r="E282" s="37"/>
      <c r="F282" s="37"/>
      <c r="G282" s="37"/>
      <c r="H282" s="53">
        <f t="shared" si="8"/>
        <v>0</v>
      </c>
      <c r="I282" s="27" t="str">
        <f t="shared" si="9"/>
        <v>NA</v>
      </c>
    </row>
    <row r="283" spans="1:9" x14ac:dyDescent="0.35">
      <c r="A283" s="44" t="s">
        <v>407</v>
      </c>
      <c r="B283" s="39" t="s">
        <v>305</v>
      </c>
      <c r="C283" s="39" t="s">
        <v>315</v>
      </c>
      <c r="D283" s="40">
        <v>0.75</v>
      </c>
      <c r="E283" s="40"/>
      <c r="F283" s="40"/>
      <c r="G283" s="40"/>
      <c r="H283" s="53">
        <f t="shared" si="8"/>
        <v>0</v>
      </c>
      <c r="I283" s="27" t="str">
        <f t="shared" si="9"/>
        <v>NA</v>
      </c>
    </row>
    <row r="284" spans="1:9" x14ac:dyDescent="0.35">
      <c r="A284" s="43" t="s">
        <v>406</v>
      </c>
      <c r="B284" s="36" t="s">
        <v>305</v>
      </c>
      <c r="C284" s="36" t="s">
        <v>316</v>
      </c>
      <c r="D284" s="37">
        <v>2.125</v>
      </c>
      <c r="E284" s="37"/>
      <c r="F284" s="37"/>
      <c r="G284" s="37"/>
      <c r="H284" s="53">
        <f t="shared" si="8"/>
        <v>0</v>
      </c>
      <c r="I284" s="27" t="str">
        <f t="shared" si="9"/>
        <v>NA</v>
      </c>
    </row>
    <row r="285" spans="1:9" x14ac:dyDescent="0.35">
      <c r="A285" s="44" t="s">
        <v>405</v>
      </c>
      <c r="B285" s="39" t="s">
        <v>305</v>
      </c>
      <c r="C285" s="39" t="s">
        <v>312</v>
      </c>
      <c r="D285" s="40">
        <v>0</v>
      </c>
      <c r="E285" s="40"/>
      <c r="F285" s="40"/>
      <c r="G285" s="40"/>
      <c r="H285" s="53">
        <f t="shared" si="8"/>
        <v>0</v>
      </c>
      <c r="I285" s="27" t="str">
        <f t="shared" si="9"/>
        <v>NA</v>
      </c>
    </row>
    <row r="286" spans="1:9" x14ac:dyDescent="0.35">
      <c r="A286" s="43" t="s">
        <v>400</v>
      </c>
      <c r="B286" s="36" t="s">
        <v>319</v>
      </c>
      <c r="C286" s="36" t="s">
        <v>330</v>
      </c>
      <c r="D286" s="37">
        <v>9.5</v>
      </c>
      <c r="E286" s="37"/>
      <c r="F286" s="37"/>
      <c r="G286" s="37"/>
      <c r="H286" s="53">
        <f t="shared" si="8"/>
        <v>0</v>
      </c>
      <c r="I286" s="27" t="str">
        <f t="shared" si="9"/>
        <v>NA</v>
      </c>
    </row>
    <row r="287" spans="1:9" x14ac:dyDescent="0.35">
      <c r="A287" s="44" t="s">
        <v>399</v>
      </c>
      <c r="B287" s="39" t="s">
        <v>319</v>
      </c>
      <c r="C287" s="39" t="s">
        <v>326</v>
      </c>
      <c r="D287" s="40">
        <v>9.125</v>
      </c>
      <c r="E287" s="40"/>
      <c r="F287" s="40"/>
      <c r="G287" s="40"/>
      <c r="H287" s="53">
        <f t="shared" si="8"/>
        <v>0</v>
      </c>
      <c r="I287" s="27" t="str">
        <f t="shared" si="9"/>
        <v>NA</v>
      </c>
    </row>
    <row r="288" spans="1:9" x14ac:dyDescent="0.35">
      <c r="A288" s="43" t="s">
        <v>398</v>
      </c>
      <c r="B288" s="36" t="s">
        <v>319</v>
      </c>
      <c r="C288" s="36" t="s">
        <v>333</v>
      </c>
      <c r="D288" s="37">
        <v>241.5</v>
      </c>
      <c r="E288" s="37"/>
      <c r="F288" s="37"/>
      <c r="G288" s="37"/>
      <c r="H288" s="53">
        <f t="shared" si="8"/>
        <v>0</v>
      </c>
      <c r="I288" s="27" t="str">
        <f t="shared" si="9"/>
        <v>NA</v>
      </c>
    </row>
    <row r="289" spans="1:9" x14ac:dyDescent="0.35">
      <c r="A289" s="44" t="s">
        <v>397</v>
      </c>
      <c r="B289" s="39" t="s">
        <v>319</v>
      </c>
      <c r="C289" s="39" t="s">
        <v>320</v>
      </c>
      <c r="D289" s="40">
        <v>31.375</v>
      </c>
      <c r="E289" s="40"/>
      <c r="F289" s="40"/>
      <c r="G289" s="40"/>
      <c r="H289" s="53">
        <f t="shared" si="8"/>
        <v>0</v>
      </c>
      <c r="I289" s="27" t="str">
        <f t="shared" si="9"/>
        <v>NA</v>
      </c>
    </row>
    <row r="290" spans="1:9" x14ac:dyDescent="0.35">
      <c r="A290" s="43" t="s">
        <v>396</v>
      </c>
      <c r="B290" s="36" t="s">
        <v>319</v>
      </c>
      <c r="C290" s="36" t="s">
        <v>327</v>
      </c>
      <c r="D290" s="37">
        <v>37.125</v>
      </c>
      <c r="E290" s="37"/>
      <c r="F290" s="37"/>
      <c r="G290" s="37"/>
      <c r="H290" s="53">
        <f t="shared" si="8"/>
        <v>0</v>
      </c>
      <c r="I290" s="27" t="str">
        <f t="shared" si="9"/>
        <v>NA</v>
      </c>
    </row>
    <row r="291" spans="1:9" x14ac:dyDescent="0.35">
      <c r="A291" s="44" t="s">
        <v>395</v>
      </c>
      <c r="B291" s="39" t="s">
        <v>319</v>
      </c>
      <c r="C291" s="39" t="s">
        <v>324</v>
      </c>
      <c r="D291" s="40">
        <v>3.875</v>
      </c>
      <c r="E291" s="40"/>
      <c r="F291" s="40"/>
      <c r="G291" s="40"/>
      <c r="H291" s="53">
        <f t="shared" si="8"/>
        <v>0</v>
      </c>
      <c r="I291" s="27" t="str">
        <f t="shared" si="9"/>
        <v>NA</v>
      </c>
    </row>
    <row r="292" spans="1:9" x14ac:dyDescent="0.35">
      <c r="A292" s="43" t="s">
        <v>394</v>
      </c>
      <c r="B292" s="36" t="s">
        <v>319</v>
      </c>
      <c r="C292" s="36" t="s">
        <v>321</v>
      </c>
      <c r="D292" s="37">
        <v>12.625</v>
      </c>
      <c r="E292" s="37"/>
      <c r="F292" s="37"/>
      <c r="G292" s="37"/>
      <c r="H292" s="53">
        <f t="shared" si="8"/>
        <v>0</v>
      </c>
      <c r="I292" s="27" t="str">
        <f t="shared" si="9"/>
        <v>NA</v>
      </c>
    </row>
    <row r="293" spans="1:9" x14ac:dyDescent="0.35">
      <c r="A293" s="44" t="s">
        <v>393</v>
      </c>
      <c r="B293" s="39" t="s">
        <v>319</v>
      </c>
      <c r="C293" s="39" t="s">
        <v>328</v>
      </c>
      <c r="D293" s="40">
        <v>35.75</v>
      </c>
      <c r="E293" s="40"/>
      <c r="F293" s="40"/>
      <c r="G293" s="40"/>
      <c r="H293" s="53">
        <f t="shared" si="8"/>
        <v>0</v>
      </c>
      <c r="I293" s="27" t="str">
        <f t="shared" si="9"/>
        <v>NA</v>
      </c>
    </row>
    <row r="294" spans="1:9" x14ac:dyDescent="0.35">
      <c r="A294" s="43" t="s">
        <v>392</v>
      </c>
      <c r="B294" s="36" t="s">
        <v>319</v>
      </c>
      <c r="C294" s="36" t="s">
        <v>329</v>
      </c>
      <c r="D294" s="37">
        <v>28.625</v>
      </c>
      <c r="E294" s="37"/>
      <c r="F294" s="37"/>
      <c r="G294" s="37"/>
      <c r="H294" s="53">
        <f t="shared" si="8"/>
        <v>0</v>
      </c>
      <c r="I294" s="27" t="str">
        <f t="shared" si="9"/>
        <v>NA</v>
      </c>
    </row>
    <row r="295" spans="1:9" x14ac:dyDescent="0.35">
      <c r="A295" s="44" t="s">
        <v>391</v>
      </c>
      <c r="B295" s="39" t="s">
        <v>319</v>
      </c>
      <c r="C295" s="39" t="s">
        <v>323</v>
      </c>
      <c r="D295" s="40">
        <v>6.75</v>
      </c>
      <c r="E295" s="40"/>
      <c r="F295" s="40"/>
      <c r="G295" s="40"/>
      <c r="H295" s="53">
        <f t="shared" si="8"/>
        <v>0</v>
      </c>
      <c r="I295" s="27" t="str">
        <f t="shared" si="9"/>
        <v>NA</v>
      </c>
    </row>
    <row r="296" spans="1:9" x14ac:dyDescent="0.35">
      <c r="A296" s="43" t="s">
        <v>390</v>
      </c>
      <c r="B296" s="36" t="s">
        <v>319</v>
      </c>
      <c r="C296" s="36" t="s">
        <v>322</v>
      </c>
      <c r="D296" s="37">
        <v>12.5</v>
      </c>
      <c r="E296" s="37"/>
      <c r="F296" s="37"/>
      <c r="G296" s="37"/>
      <c r="H296" s="53">
        <f t="shared" si="8"/>
        <v>0</v>
      </c>
      <c r="I296" s="27" t="str">
        <f t="shared" si="9"/>
        <v>NA</v>
      </c>
    </row>
    <row r="297" spans="1:9" x14ac:dyDescent="0.35">
      <c r="A297" s="44" t="s">
        <v>389</v>
      </c>
      <c r="B297" s="39" t="s">
        <v>319</v>
      </c>
      <c r="C297" s="39" t="s">
        <v>334</v>
      </c>
      <c r="D297" s="40">
        <v>10.25</v>
      </c>
      <c r="E297" s="40"/>
      <c r="F297" s="40"/>
      <c r="G297" s="40"/>
      <c r="H297" s="53">
        <f t="shared" si="8"/>
        <v>0</v>
      </c>
      <c r="I297" s="27" t="str">
        <f t="shared" si="9"/>
        <v>NA</v>
      </c>
    </row>
    <row r="298" spans="1:9" x14ac:dyDescent="0.35">
      <c r="A298" s="43" t="s">
        <v>388</v>
      </c>
      <c r="B298" s="36" t="s">
        <v>319</v>
      </c>
      <c r="C298" s="36" t="s">
        <v>331</v>
      </c>
      <c r="D298" s="37">
        <v>31.5</v>
      </c>
      <c r="E298" s="37"/>
      <c r="F298" s="37"/>
      <c r="G298" s="37"/>
      <c r="H298" s="53">
        <f t="shared" si="8"/>
        <v>0</v>
      </c>
      <c r="I298" s="27" t="str">
        <f t="shared" si="9"/>
        <v>NA</v>
      </c>
    </row>
    <row r="299" spans="1:9" x14ac:dyDescent="0.35">
      <c r="A299" s="44" t="s">
        <v>387</v>
      </c>
      <c r="B299" s="39" t="s">
        <v>319</v>
      </c>
      <c r="C299" s="39" t="s">
        <v>332</v>
      </c>
      <c r="D299" s="40">
        <v>60.25</v>
      </c>
      <c r="E299" s="40"/>
      <c r="F299" s="40"/>
      <c r="G299" s="40"/>
      <c r="H299" s="53">
        <f t="shared" si="8"/>
        <v>0</v>
      </c>
      <c r="I299" s="27" t="str">
        <f t="shared" si="9"/>
        <v>NA</v>
      </c>
    </row>
    <row r="300" spans="1:9" x14ac:dyDescent="0.35">
      <c r="A300" s="43" t="s">
        <v>386</v>
      </c>
      <c r="B300" s="36" t="s">
        <v>319</v>
      </c>
      <c r="C300" s="36" t="s">
        <v>325</v>
      </c>
      <c r="D300" s="37">
        <v>3</v>
      </c>
      <c r="E300" s="37"/>
      <c r="F300" s="37"/>
      <c r="G300" s="37"/>
      <c r="H300" s="53">
        <f t="shared" si="8"/>
        <v>0</v>
      </c>
      <c r="I300" s="27" t="str">
        <f t="shared" si="9"/>
        <v>NA</v>
      </c>
    </row>
    <row r="301" spans="1:9" x14ac:dyDescent="0.35">
      <c r="A301" s="38"/>
      <c r="B301" s="39"/>
      <c r="C301" s="39"/>
      <c r="D301" s="42"/>
      <c r="E301" s="42"/>
    </row>
    <row r="302" spans="1:9" x14ac:dyDescent="0.35">
      <c r="A302" t="s">
        <v>847</v>
      </c>
    </row>
    <row r="303" spans="1:9" x14ac:dyDescent="0.35">
      <c r="A303" t="s">
        <v>873</v>
      </c>
      <c r="F303" s="42"/>
      <c r="G303" s="42"/>
    </row>
    <row r="304" spans="1:9" x14ac:dyDescent="0.35">
      <c r="A304" t="s">
        <v>846</v>
      </c>
    </row>
    <row r="305" spans="1:1" x14ac:dyDescent="0.35">
      <c r="A305" t="s">
        <v>851</v>
      </c>
    </row>
    <row r="306" spans="1:1" x14ac:dyDescent="0.35">
      <c r="A306" t="s">
        <v>865</v>
      </c>
    </row>
    <row r="307" spans="1:1" x14ac:dyDescent="0.35">
      <c r="A307" t="s">
        <v>866</v>
      </c>
    </row>
  </sheetData>
  <autoFilter ref="A1:F300" xr:uid="{14781A9B-4DE9-4AC8-8228-5D5A75F52939}"/>
  <conditionalFormatting sqref="I4:I300">
    <cfRule type="cellIs" dxfId="1" priority="1" operator="lessThan">
      <formula>-0.05</formula>
    </cfRule>
    <cfRule type="cellIs" dxfId="0" priority="2" operator="greater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Rate Sheet Summary</vt:lpstr>
      <vt:lpstr>County EIS Rate</vt:lpstr>
      <vt:lpstr>SpEd BEA Rates by Month</vt:lpstr>
      <vt:lpstr>AAFTE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Wraspir, Kali (DCYF)</cp:lastModifiedBy>
  <dcterms:created xsi:type="dcterms:W3CDTF">2021-03-24T18:07:37Z</dcterms:created>
  <dcterms:modified xsi:type="dcterms:W3CDTF">2025-06-30T17:23:21Z</dcterms:modified>
</cp:coreProperties>
</file>