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https://stateofwa-my.sharepoint.com/personal/lauren_thompson_dcyf_wa_gov/Documents/Desktop/"/>
    </mc:Choice>
  </mc:AlternateContent>
  <xr:revisionPtr revIDLastSave="0" documentId="8_{28832F9C-C66A-44CD-A3D4-682B3BB829D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ate Sheet Summary" sheetId="8" r:id="rId1"/>
    <sheet name="County EIS Rate" sheetId="1" r:id="rId2"/>
    <sheet name="SpEd BEA Rates by Month" sheetId="10" r:id="rId3"/>
    <sheet name="AAFTE" sheetId="11" r:id="rId4"/>
  </sheets>
  <definedNames>
    <definedName name="_xlnm._FilterDatabase" localSheetId="3" hidden="1">AAFTE!$A$1:$F$300</definedName>
    <definedName name="_xlnm._FilterDatabase" localSheetId="2" hidden="1">'SpEd BEA Rates by Month'!$A$1:$O$383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3" i="8" l="1"/>
  <c r="D33" i="8"/>
  <c r="C33" i="8"/>
  <c r="B33" i="8"/>
  <c r="E32" i="8"/>
  <c r="D32" i="8"/>
  <c r="C32" i="8"/>
  <c r="B32" i="8"/>
  <c r="E23" i="8"/>
  <c r="C23" i="8"/>
  <c r="E18" i="8"/>
  <c r="D18" i="8"/>
  <c r="C18" i="8"/>
  <c r="B18" i="8"/>
  <c r="C415" i="1" l="1"/>
  <c r="D415" i="1" s="1"/>
  <c r="E415" i="1"/>
  <c r="G415" i="1"/>
  <c r="H415" i="1" s="1"/>
  <c r="I415" i="1"/>
  <c r="K415" i="1"/>
  <c r="L415" i="1" s="1"/>
  <c r="M415" i="1"/>
  <c r="O415" i="1"/>
  <c r="P415" i="1" s="1"/>
  <c r="Q415" i="1"/>
  <c r="E175" i="1"/>
  <c r="G175" i="1"/>
  <c r="H175" i="1" s="1"/>
  <c r="I175" i="1"/>
  <c r="K175" i="1"/>
  <c r="L175" i="1" s="1"/>
  <c r="M175" i="1"/>
  <c r="O175" i="1"/>
  <c r="P175" i="1" s="1"/>
  <c r="Q175" i="1"/>
  <c r="C175" i="1"/>
  <c r="D175" i="1" s="1"/>
  <c r="R415" i="1" l="1"/>
  <c r="N415" i="1"/>
  <c r="J415" i="1"/>
  <c r="F415" i="1"/>
  <c r="R175" i="1"/>
  <c r="J175" i="1"/>
  <c r="N175" i="1"/>
  <c r="F175" i="1"/>
  <c r="O455" i="1" l="1"/>
  <c r="O454" i="1"/>
  <c r="O453" i="1"/>
  <c r="O452" i="1"/>
  <c r="O451" i="1"/>
  <c r="O450" i="1"/>
  <c r="O449" i="1"/>
  <c r="O448" i="1"/>
  <c r="O447" i="1"/>
  <c r="O446" i="1"/>
  <c r="O445" i="1"/>
  <c r="O444" i="1"/>
  <c r="O443" i="1"/>
  <c r="O442" i="1"/>
  <c r="O441" i="1"/>
  <c r="O440" i="1"/>
  <c r="O439" i="1"/>
  <c r="O438" i="1"/>
  <c r="O437" i="1"/>
  <c r="O436" i="1"/>
  <c r="O435" i="1"/>
  <c r="O434" i="1"/>
  <c r="O433" i="1"/>
  <c r="O432" i="1"/>
  <c r="O431" i="1"/>
  <c r="O430" i="1"/>
  <c r="O429" i="1"/>
  <c r="O428" i="1"/>
  <c r="O427" i="1"/>
  <c r="O426" i="1"/>
  <c r="O425" i="1"/>
  <c r="O424" i="1"/>
  <c r="O423" i="1"/>
  <c r="O422" i="1"/>
  <c r="O421" i="1"/>
  <c r="O420" i="1"/>
  <c r="O419" i="1"/>
  <c r="O418" i="1"/>
  <c r="O417" i="1"/>
  <c r="O416" i="1"/>
  <c r="O414" i="1"/>
  <c r="O413" i="1"/>
  <c r="O412" i="1"/>
  <c r="O411" i="1"/>
  <c r="O410" i="1"/>
  <c r="O409" i="1"/>
  <c r="O408" i="1"/>
  <c r="O407" i="1"/>
  <c r="O406" i="1"/>
  <c r="O405" i="1"/>
  <c r="O404" i="1"/>
  <c r="O403" i="1"/>
  <c r="O402" i="1"/>
  <c r="O401" i="1"/>
  <c r="O400" i="1"/>
  <c r="O399" i="1"/>
  <c r="O398" i="1"/>
  <c r="O397" i="1"/>
  <c r="O396" i="1"/>
  <c r="O395" i="1"/>
  <c r="O394" i="1"/>
  <c r="O393" i="1"/>
  <c r="O392" i="1"/>
  <c r="O391" i="1"/>
  <c r="O390" i="1"/>
  <c r="O389" i="1"/>
  <c r="O388" i="1"/>
  <c r="O387" i="1"/>
  <c r="O386" i="1"/>
  <c r="O385" i="1"/>
  <c r="O384" i="1"/>
  <c r="O383" i="1"/>
  <c r="O382" i="1"/>
  <c r="O381" i="1"/>
  <c r="O380" i="1"/>
  <c r="O379" i="1"/>
  <c r="O378" i="1"/>
  <c r="O377" i="1"/>
  <c r="O376" i="1"/>
  <c r="O375" i="1"/>
  <c r="O374" i="1"/>
  <c r="O373" i="1"/>
  <c r="O372" i="1"/>
  <c r="O371" i="1"/>
  <c r="O370" i="1"/>
  <c r="O369" i="1"/>
  <c r="O368" i="1"/>
  <c r="O367" i="1"/>
  <c r="O366" i="1"/>
  <c r="O365" i="1"/>
  <c r="O364" i="1"/>
  <c r="O363" i="1"/>
  <c r="O362" i="1"/>
  <c r="O361" i="1"/>
  <c r="O360" i="1"/>
  <c r="O359" i="1"/>
  <c r="O358" i="1"/>
  <c r="O357" i="1"/>
  <c r="O356" i="1"/>
  <c r="O355" i="1"/>
  <c r="O354" i="1"/>
  <c r="O353" i="1"/>
  <c r="O352" i="1"/>
  <c r="O351" i="1"/>
  <c r="O350" i="1"/>
  <c r="O349" i="1"/>
  <c r="O348" i="1"/>
  <c r="O347" i="1"/>
  <c r="O346" i="1"/>
  <c r="O345" i="1"/>
  <c r="O344" i="1"/>
  <c r="O343" i="1"/>
  <c r="O342" i="1"/>
  <c r="O341" i="1"/>
  <c r="O340" i="1"/>
  <c r="O339" i="1"/>
  <c r="O338" i="1"/>
  <c r="O337" i="1"/>
  <c r="O336" i="1"/>
  <c r="O335" i="1"/>
  <c r="O334" i="1"/>
  <c r="O333" i="1"/>
  <c r="O332" i="1"/>
  <c r="O331" i="1"/>
  <c r="O330" i="1"/>
  <c r="O329" i="1"/>
  <c r="O328" i="1"/>
  <c r="O327" i="1"/>
  <c r="O326" i="1"/>
  <c r="O325" i="1"/>
  <c r="O324" i="1"/>
  <c r="O323" i="1"/>
  <c r="O322" i="1"/>
  <c r="O321" i="1"/>
  <c r="O320" i="1"/>
  <c r="O319" i="1"/>
  <c r="O318" i="1"/>
  <c r="O317" i="1"/>
  <c r="O316" i="1"/>
  <c r="O315" i="1"/>
  <c r="O314" i="1"/>
  <c r="O313" i="1"/>
  <c r="O312" i="1"/>
  <c r="O311" i="1"/>
  <c r="O310" i="1"/>
  <c r="O309" i="1"/>
  <c r="O308" i="1"/>
  <c r="O307" i="1"/>
  <c r="O306" i="1"/>
  <c r="O305" i="1"/>
  <c r="O304" i="1"/>
  <c r="O303" i="1"/>
  <c r="O302" i="1"/>
  <c r="O301" i="1"/>
  <c r="O300" i="1"/>
  <c r="O299" i="1"/>
  <c r="O298" i="1"/>
  <c r="O297" i="1"/>
  <c r="O296" i="1"/>
  <c r="O295" i="1"/>
  <c r="O294" i="1"/>
  <c r="O293" i="1"/>
  <c r="O292" i="1"/>
  <c r="O291" i="1"/>
  <c r="O290" i="1"/>
  <c r="O289" i="1"/>
  <c r="O288" i="1"/>
  <c r="O287" i="1"/>
  <c r="O286" i="1"/>
  <c r="O285" i="1"/>
  <c r="O284" i="1"/>
  <c r="O283" i="1"/>
  <c r="O282" i="1"/>
  <c r="O281" i="1"/>
  <c r="O280" i="1"/>
  <c r="O279" i="1"/>
  <c r="O278" i="1"/>
  <c r="O277" i="1"/>
  <c r="O276" i="1"/>
  <c r="O275" i="1"/>
  <c r="O274" i="1"/>
  <c r="O273" i="1"/>
  <c r="O272" i="1"/>
  <c r="O271" i="1"/>
  <c r="O270" i="1"/>
  <c r="O269" i="1"/>
  <c r="O268" i="1"/>
  <c r="O267" i="1"/>
  <c r="O266" i="1"/>
  <c r="O265" i="1"/>
  <c r="O264" i="1"/>
  <c r="O263" i="1"/>
  <c r="O262" i="1"/>
  <c r="O261" i="1"/>
  <c r="O260" i="1"/>
  <c r="O259" i="1"/>
  <c r="O258" i="1"/>
  <c r="O257" i="1"/>
  <c r="O256" i="1"/>
  <c r="O255" i="1"/>
  <c r="O254" i="1"/>
  <c r="O253" i="1"/>
  <c r="O252" i="1"/>
  <c r="O251" i="1"/>
  <c r="O250" i="1"/>
  <c r="O249" i="1"/>
  <c r="O248" i="1"/>
  <c r="O247" i="1"/>
  <c r="O246" i="1"/>
  <c r="O245" i="1"/>
  <c r="O244" i="1"/>
  <c r="O243" i="1"/>
  <c r="O242" i="1"/>
  <c r="O241" i="1"/>
  <c r="O240" i="1"/>
  <c r="O239" i="1"/>
  <c r="O238" i="1"/>
  <c r="O237" i="1"/>
  <c r="O236" i="1"/>
  <c r="O235" i="1"/>
  <c r="O234" i="1"/>
  <c r="O233" i="1"/>
  <c r="O232" i="1"/>
  <c r="O231" i="1"/>
  <c r="O230" i="1"/>
  <c r="O229" i="1"/>
  <c r="O228" i="1"/>
  <c r="O227" i="1"/>
  <c r="O226" i="1"/>
  <c r="O225" i="1"/>
  <c r="O224" i="1"/>
  <c r="O223" i="1"/>
  <c r="O222" i="1"/>
  <c r="O221" i="1"/>
  <c r="O220" i="1"/>
  <c r="O219" i="1"/>
  <c r="O218" i="1"/>
  <c r="O217" i="1"/>
  <c r="O216" i="1"/>
  <c r="O215" i="1"/>
  <c r="O214" i="1"/>
  <c r="O213" i="1"/>
  <c r="O212" i="1"/>
  <c r="O211" i="1"/>
  <c r="O210" i="1"/>
  <c r="O209" i="1"/>
  <c r="O208" i="1"/>
  <c r="O207" i="1"/>
  <c r="O206" i="1"/>
  <c r="O205" i="1"/>
  <c r="O204" i="1"/>
  <c r="O203" i="1"/>
  <c r="O202" i="1"/>
  <c r="O201" i="1"/>
  <c r="O200" i="1"/>
  <c r="O199" i="1"/>
  <c r="O198" i="1"/>
  <c r="O197" i="1"/>
  <c r="O196" i="1"/>
  <c r="O195" i="1"/>
  <c r="O194" i="1"/>
  <c r="O193" i="1"/>
  <c r="O192" i="1"/>
  <c r="O191" i="1"/>
  <c r="O190" i="1"/>
  <c r="O189" i="1"/>
  <c r="O188" i="1"/>
  <c r="O187" i="1"/>
  <c r="O186" i="1"/>
  <c r="O185" i="1"/>
  <c r="O184" i="1"/>
  <c r="O183" i="1"/>
  <c r="O182" i="1"/>
  <c r="O181" i="1"/>
  <c r="O180" i="1"/>
  <c r="O179" i="1"/>
  <c r="O178" i="1"/>
  <c r="O177" i="1"/>
  <c r="O176" i="1"/>
  <c r="O174" i="1"/>
  <c r="O173" i="1"/>
  <c r="O172" i="1"/>
  <c r="O171" i="1"/>
  <c r="O170" i="1"/>
  <c r="O169" i="1"/>
  <c r="O168" i="1"/>
  <c r="O167" i="1"/>
  <c r="O166" i="1"/>
  <c r="O165" i="1"/>
  <c r="O164" i="1"/>
  <c r="O163" i="1"/>
  <c r="O162" i="1"/>
  <c r="O161" i="1"/>
  <c r="O160" i="1"/>
  <c r="O159" i="1"/>
  <c r="O158" i="1"/>
  <c r="O157" i="1"/>
  <c r="O156" i="1"/>
  <c r="O155" i="1"/>
  <c r="O154" i="1"/>
  <c r="O153" i="1"/>
  <c r="O152" i="1"/>
  <c r="O151" i="1"/>
  <c r="O150" i="1"/>
  <c r="O149" i="1"/>
  <c r="O148" i="1"/>
  <c r="O147" i="1"/>
  <c r="O146" i="1"/>
  <c r="O145" i="1"/>
  <c r="O144" i="1"/>
  <c r="O143" i="1"/>
  <c r="O142" i="1"/>
  <c r="O141" i="1"/>
  <c r="O140" i="1"/>
  <c r="O139" i="1"/>
  <c r="O138" i="1"/>
  <c r="O137" i="1"/>
  <c r="O136" i="1"/>
  <c r="O135" i="1"/>
  <c r="O134" i="1"/>
  <c r="O133" i="1"/>
  <c r="O132" i="1"/>
  <c r="O131" i="1"/>
  <c r="O130" i="1"/>
  <c r="O129" i="1"/>
  <c r="O128" i="1"/>
  <c r="O127" i="1"/>
  <c r="O126" i="1"/>
  <c r="O125" i="1"/>
  <c r="O124" i="1"/>
  <c r="O123" i="1"/>
  <c r="O122" i="1"/>
  <c r="O121" i="1"/>
  <c r="O120" i="1"/>
  <c r="O119" i="1"/>
  <c r="O118" i="1"/>
  <c r="O117" i="1"/>
  <c r="O116" i="1"/>
  <c r="O115" i="1"/>
  <c r="O114" i="1"/>
  <c r="O113" i="1"/>
  <c r="O112" i="1"/>
  <c r="O111" i="1"/>
  <c r="O110" i="1"/>
  <c r="O109" i="1"/>
  <c r="O108" i="1"/>
  <c r="O107" i="1"/>
  <c r="O106" i="1"/>
  <c r="O105" i="1"/>
  <c r="O104" i="1"/>
  <c r="O103" i="1"/>
  <c r="O102" i="1"/>
  <c r="O101" i="1"/>
  <c r="O100" i="1"/>
  <c r="O99" i="1"/>
  <c r="O98" i="1"/>
  <c r="O97" i="1"/>
  <c r="O96" i="1"/>
  <c r="O95" i="1"/>
  <c r="O94" i="1"/>
  <c r="O93" i="1"/>
  <c r="O92" i="1"/>
  <c r="O91" i="1"/>
  <c r="O90" i="1"/>
  <c r="O89" i="1"/>
  <c r="O88" i="1"/>
  <c r="O87" i="1"/>
  <c r="O86" i="1"/>
  <c r="O85" i="1"/>
  <c r="O84" i="1"/>
  <c r="O83" i="1"/>
  <c r="O82" i="1"/>
  <c r="O81" i="1"/>
  <c r="O80" i="1"/>
  <c r="O79" i="1"/>
  <c r="O78" i="1"/>
  <c r="O77" i="1"/>
  <c r="O76" i="1"/>
  <c r="O75" i="1"/>
  <c r="O74" i="1"/>
  <c r="O73" i="1"/>
  <c r="O72" i="1"/>
  <c r="O71" i="1"/>
  <c r="O70" i="1"/>
  <c r="O69" i="1"/>
  <c r="O68" i="1"/>
  <c r="O67" i="1"/>
  <c r="O66" i="1"/>
  <c r="O65" i="1"/>
  <c r="O64" i="1"/>
  <c r="O63" i="1"/>
  <c r="O62" i="1"/>
  <c r="O61" i="1"/>
  <c r="O60" i="1"/>
  <c r="O59" i="1"/>
  <c r="O58" i="1"/>
  <c r="O57" i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  <c r="O7" i="1"/>
  <c r="O6" i="1"/>
  <c r="O5" i="1"/>
  <c r="O4" i="1"/>
  <c r="K455" i="1"/>
  <c r="K454" i="1"/>
  <c r="K453" i="1"/>
  <c r="K452" i="1"/>
  <c r="K451" i="1"/>
  <c r="K450" i="1"/>
  <c r="K449" i="1"/>
  <c r="K448" i="1"/>
  <c r="K447" i="1"/>
  <c r="K446" i="1"/>
  <c r="K445" i="1"/>
  <c r="K444" i="1"/>
  <c r="K443" i="1"/>
  <c r="K442" i="1"/>
  <c r="K441" i="1"/>
  <c r="K440" i="1"/>
  <c r="K439" i="1"/>
  <c r="K438" i="1"/>
  <c r="K437" i="1"/>
  <c r="K436" i="1"/>
  <c r="K435" i="1"/>
  <c r="K434" i="1"/>
  <c r="K433" i="1"/>
  <c r="K432" i="1"/>
  <c r="K431" i="1"/>
  <c r="K430" i="1"/>
  <c r="K429" i="1"/>
  <c r="K428" i="1"/>
  <c r="K427" i="1"/>
  <c r="K426" i="1"/>
  <c r="K425" i="1"/>
  <c r="K424" i="1"/>
  <c r="K423" i="1"/>
  <c r="K422" i="1"/>
  <c r="K421" i="1"/>
  <c r="K420" i="1"/>
  <c r="K419" i="1"/>
  <c r="K418" i="1"/>
  <c r="K417" i="1"/>
  <c r="K416" i="1"/>
  <c r="K414" i="1"/>
  <c r="K413" i="1"/>
  <c r="K412" i="1"/>
  <c r="K411" i="1"/>
  <c r="K410" i="1"/>
  <c r="K409" i="1"/>
  <c r="K408" i="1"/>
  <c r="K407" i="1"/>
  <c r="K406" i="1"/>
  <c r="K405" i="1"/>
  <c r="K404" i="1"/>
  <c r="K403" i="1"/>
  <c r="K402" i="1"/>
  <c r="K401" i="1"/>
  <c r="K400" i="1"/>
  <c r="K399" i="1"/>
  <c r="K398" i="1"/>
  <c r="K397" i="1"/>
  <c r="K396" i="1"/>
  <c r="K395" i="1"/>
  <c r="K394" i="1"/>
  <c r="K393" i="1"/>
  <c r="K392" i="1"/>
  <c r="K391" i="1"/>
  <c r="K390" i="1"/>
  <c r="K389" i="1"/>
  <c r="K388" i="1"/>
  <c r="K387" i="1"/>
  <c r="K386" i="1"/>
  <c r="K385" i="1"/>
  <c r="K384" i="1"/>
  <c r="K383" i="1"/>
  <c r="K382" i="1"/>
  <c r="K381" i="1"/>
  <c r="K380" i="1"/>
  <c r="K379" i="1"/>
  <c r="K378" i="1"/>
  <c r="K377" i="1"/>
  <c r="K376" i="1"/>
  <c r="K375" i="1"/>
  <c r="K374" i="1"/>
  <c r="K373" i="1"/>
  <c r="K372" i="1"/>
  <c r="K371" i="1"/>
  <c r="K370" i="1"/>
  <c r="K369" i="1"/>
  <c r="K368" i="1"/>
  <c r="K367" i="1"/>
  <c r="K366" i="1"/>
  <c r="K365" i="1"/>
  <c r="K364" i="1"/>
  <c r="K363" i="1"/>
  <c r="K362" i="1"/>
  <c r="K361" i="1"/>
  <c r="K360" i="1"/>
  <c r="K359" i="1"/>
  <c r="K358" i="1"/>
  <c r="K357" i="1"/>
  <c r="K356" i="1"/>
  <c r="K355" i="1"/>
  <c r="K354" i="1"/>
  <c r="K353" i="1"/>
  <c r="K352" i="1"/>
  <c r="K351" i="1"/>
  <c r="K350" i="1"/>
  <c r="K349" i="1"/>
  <c r="K348" i="1"/>
  <c r="K347" i="1"/>
  <c r="K346" i="1"/>
  <c r="K345" i="1"/>
  <c r="K344" i="1"/>
  <c r="K343" i="1"/>
  <c r="K342" i="1"/>
  <c r="K341" i="1"/>
  <c r="K340" i="1"/>
  <c r="K339" i="1"/>
  <c r="K338" i="1"/>
  <c r="K337" i="1"/>
  <c r="K336" i="1"/>
  <c r="K335" i="1"/>
  <c r="K334" i="1"/>
  <c r="K333" i="1"/>
  <c r="K332" i="1"/>
  <c r="K331" i="1"/>
  <c r="K330" i="1"/>
  <c r="K329" i="1"/>
  <c r="K328" i="1"/>
  <c r="K327" i="1"/>
  <c r="K326" i="1"/>
  <c r="K325" i="1"/>
  <c r="K324" i="1"/>
  <c r="K323" i="1"/>
  <c r="K322" i="1"/>
  <c r="K321" i="1"/>
  <c r="K320" i="1"/>
  <c r="K319" i="1"/>
  <c r="K318" i="1"/>
  <c r="K317" i="1"/>
  <c r="K316" i="1"/>
  <c r="K315" i="1"/>
  <c r="K314" i="1"/>
  <c r="K313" i="1"/>
  <c r="K312" i="1"/>
  <c r="K311" i="1"/>
  <c r="K310" i="1"/>
  <c r="K309" i="1"/>
  <c r="K308" i="1"/>
  <c r="K307" i="1"/>
  <c r="K306" i="1"/>
  <c r="K305" i="1"/>
  <c r="K304" i="1"/>
  <c r="K303" i="1"/>
  <c r="K302" i="1"/>
  <c r="K301" i="1"/>
  <c r="K300" i="1"/>
  <c r="K299" i="1"/>
  <c r="K298" i="1"/>
  <c r="K297" i="1"/>
  <c r="K296" i="1"/>
  <c r="K295" i="1"/>
  <c r="K294" i="1"/>
  <c r="K293" i="1"/>
  <c r="K292" i="1"/>
  <c r="K291" i="1"/>
  <c r="K290" i="1"/>
  <c r="K289" i="1"/>
  <c r="K288" i="1"/>
  <c r="K287" i="1"/>
  <c r="K286" i="1"/>
  <c r="K285" i="1"/>
  <c r="K284" i="1"/>
  <c r="K283" i="1"/>
  <c r="K282" i="1"/>
  <c r="K281" i="1"/>
  <c r="K280" i="1"/>
  <c r="K279" i="1"/>
  <c r="K278" i="1"/>
  <c r="K277" i="1"/>
  <c r="K276" i="1"/>
  <c r="K275" i="1"/>
  <c r="K274" i="1"/>
  <c r="K273" i="1"/>
  <c r="K272" i="1"/>
  <c r="K271" i="1"/>
  <c r="K270" i="1"/>
  <c r="K269" i="1"/>
  <c r="K268" i="1"/>
  <c r="K267" i="1"/>
  <c r="K266" i="1"/>
  <c r="K265" i="1"/>
  <c r="K264" i="1"/>
  <c r="K263" i="1"/>
  <c r="K262" i="1"/>
  <c r="K261" i="1"/>
  <c r="K260" i="1"/>
  <c r="K259" i="1"/>
  <c r="K258" i="1"/>
  <c r="K257" i="1"/>
  <c r="K256" i="1"/>
  <c r="K255" i="1"/>
  <c r="K254" i="1"/>
  <c r="K253" i="1"/>
  <c r="K252" i="1"/>
  <c r="K251" i="1"/>
  <c r="K250" i="1"/>
  <c r="K249" i="1"/>
  <c r="K248" i="1"/>
  <c r="K247" i="1"/>
  <c r="K246" i="1"/>
  <c r="K245" i="1"/>
  <c r="K244" i="1"/>
  <c r="K243" i="1"/>
  <c r="K242" i="1"/>
  <c r="K241" i="1"/>
  <c r="K240" i="1"/>
  <c r="K239" i="1"/>
  <c r="K238" i="1"/>
  <c r="K237" i="1"/>
  <c r="K236" i="1"/>
  <c r="K235" i="1"/>
  <c r="K234" i="1"/>
  <c r="K233" i="1"/>
  <c r="K232" i="1"/>
  <c r="K231" i="1"/>
  <c r="K230" i="1"/>
  <c r="K229" i="1"/>
  <c r="K228" i="1"/>
  <c r="K227" i="1"/>
  <c r="K226" i="1"/>
  <c r="K225" i="1"/>
  <c r="K224" i="1"/>
  <c r="K223" i="1"/>
  <c r="K222" i="1"/>
  <c r="K221" i="1"/>
  <c r="K220" i="1"/>
  <c r="K219" i="1"/>
  <c r="K218" i="1"/>
  <c r="K217" i="1"/>
  <c r="K216" i="1"/>
  <c r="K215" i="1"/>
  <c r="K214" i="1"/>
  <c r="K213" i="1"/>
  <c r="K212" i="1"/>
  <c r="K211" i="1"/>
  <c r="K210" i="1"/>
  <c r="K209" i="1"/>
  <c r="K208" i="1"/>
  <c r="K207" i="1"/>
  <c r="K206" i="1"/>
  <c r="K205" i="1"/>
  <c r="K204" i="1"/>
  <c r="K203" i="1"/>
  <c r="K202" i="1"/>
  <c r="K201" i="1"/>
  <c r="K200" i="1"/>
  <c r="K199" i="1"/>
  <c r="K198" i="1"/>
  <c r="K197" i="1"/>
  <c r="K196" i="1"/>
  <c r="K195" i="1"/>
  <c r="K194" i="1"/>
  <c r="K193" i="1"/>
  <c r="K192" i="1"/>
  <c r="K191" i="1"/>
  <c r="K190" i="1"/>
  <c r="K189" i="1"/>
  <c r="K188" i="1"/>
  <c r="K187" i="1"/>
  <c r="K186" i="1"/>
  <c r="K185" i="1"/>
  <c r="K184" i="1"/>
  <c r="K183" i="1"/>
  <c r="K182" i="1"/>
  <c r="K181" i="1"/>
  <c r="K180" i="1"/>
  <c r="K179" i="1"/>
  <c r="K178" i="1"/>
  <c r="K177" i="1"/>
  <c r="K176" i="1"/>
  <c r="K174" i="1"/>
  <c r="K173" i="1"/>
  <c r="K172" i="1"/>
  <c r="K171" i="1"/>
  <c r="K170" i="1"/>
  <c r="K169" i="1"/>
  <c r="K168" i="1"/>
  <c r="K167" i="1"/>
  <c r="K166" i="1"/>
  <c r="K165" i="1"/>
  <c r="K164" i="1"/>
  <c r="K163" i="1"/>
  <c r="K162" i="1"/>
  <c r="K161" i="1"/>
  <c r="K160" i="1"/>
  <c r="K159" i="1"/>
  <c r="K158" i="1"/>
  <c r="K157" i="1"/>
  <c r="K156" i="1"/>
  <c r="K155" i="1"/>
  <c r="K154" i="1"/>
  <c r="K153" i="1"/>
  <c r="K152" i="1"/>
  <c r="K151" i="1"/>
  <c r="K150" i="1"/>
  <c r="K149" i="1"/>
  <c r="K148" i="1"/>
  <c r="K147" i="1"/>
  <c r="K146" i="1"/>
  <c r="K145" i="1"/>
  <c r="K144" i="1"/>
  <c r="K143" i="1"/>
  <c r="K142" i="1"/>
  <c r="K141" i="1"/>
  <c r="K140" i="1"/>
  <c r="K139" i="1"/>
  <c r="K138" i="1"/>
  <c r="K137" i="1"/>
  <c r="K136" i="1"/>
  <c r="K135" i="1"/>
  <c r="K134" i="1"/>
  <c r="K133" i="1"/>
  <c r="K132" i="1"/>
  <c r="K131" i="1"/>
  <c r="K130" i="1"/>
  <c r="K129" i="1"/>
  <c r="K128" i="1"/>
  <c r="K127" i="1"/>
  <c r="K126" i="1"/>
  <c r="K125" i="1"/>
  <c r="K124" i="1"/>
  <c r="K123" i="1"/>
  <c r="K122" i="1"/>
  <c r="K121" i="1"/>
  <c r="K120" i="1"/>
  <c r="K119" i="1"/>
  <c r="K118" i="1"/>
  <c r="K117" i="1"/>
  <c r="K116" i="1"/>
  <c r="K115" i="1"/>
  <c r="K114" i="1"/>
  <c r="K113" i="1"/>
  <c r="K112" i="1"/>
  <c r="K111" i="1"/>
  <c r="K110" i="1"/>
  <c r="K109" i="1"/>
  <c r="K108" i="1"/>
  <c r="K107" i="1"/>
  <c r="K106" i="1"/>
  <c r="K105" i="1"/>
  <c r="K104" i="1"/>
  <c r="K103" i="1"/>
  <c r="K102" i="1"/>
  <c r="K101" i="1"/>
  <c r="K100" i="1"/>
  <c r="K99" i="1"/>
  <c r="K98" i="1"/>
  <c r="K97" i="1"/>
  <c r="K96" i="1"/>
  <c r="K95" i="1"/>
  <c r="K94" i="1"/>
  <c r="K93" i="1"/>
  <c r="K92" i="1"/>
  <c r="K91" i="1"/>
  <c r="K90" i="1"/>
  <c r="K89" i="1"/>
  <c r="K88" i="1"/>
  <c r="K87" i="1"/>
  <c r="K86" i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K4" i="1"/>
  <c r="G455" i="1"/>
  <c r="G454" i="1"/>
  <c r="G453" i="1"/>
  <c r="G452" i="1"/>
  <c r="G451" i="1"/>
  <c r="G450" i="1"/>
  <c r="G449" i="1"/>
  <c r="G448" i="1"/>
  <c r="G447" i="1"/>
  <c r="G446" i="1"/>
  <c r="G445" i="1"/>
  <c r="G444" i="1"/>
  <c r="G443" i="1"/>
  <c r="G442" i="1"/>
  <c r="G441" i="1"/>
  <c r="G440" i="1"/>
  <c r="G439" i="1"/>
  <c r="G438" i="1"/>
  <c r="G437" i="1"/>
  <c r="G436" i="1"/>
  <c r="G435" i="1"/>
  <c r="G434" i="1"/>
  <c r="G433" i="1"/>
  <c r="G432" i="1"/>
  <c r="G431" i="1"/>
  <c r="G430" i="1"/>
  <c r="G429" i="1"/>
  <c r="G428" i="1"/>
  <c r="G427" i="1"/>
  <c r="G426" i="1"/>
  <c r="G425" i="1"/>
  <c r="G424" i="1"/>
  <c r="G423" i="1"/>
  <c r="G422" i="1"/>
  <c r="G421" i="1"/>
  <c r="G420" i="1"/>
  <c r="G419" i="1"/>
  <c r="G418" i="1"/>
  <c r="G417" i="1"/>
  <c r="G416" i="1"/>
  <c r="G414" i="1"/>
  <c r="G413" i="1"/>
  <c r="G412" i="1"/>
  <c r="G411" i="1"/>
  <c r="G410" i="1"/>
  <c r="G409" i="1"/>
  <c r="G408" i="1"/>
  <c r="G407" i="1"/>
  <c r="G406" i="1"/>
  <c r="G405" i="1"/>
  <c r="G404" i="1"/>
  <c r="G403" i="1"/>
  <c r="G402" i="1"/>
  <c r="G401" i="1"/>
  <c r="G400" i="1"/>
  <c r="G399" i="1"/>
  <c r="G398" i="1"/>
  <c r="G397" i="1"/>
  <c r="G396" i="1"/>
  <c r="G395" i="1"/>
  <c r="G394" i="1"/>
  <c r="G393" i="1"/>
  <c r="G392" i="1"/>
  <c r="G391" i="1"/>
  <c r="G390" i="1"/>
  <c r="G389" i="1"/>
  <c r="G388" i="1"/>
  <c r="G387" i="1"/>
  <c r="G386" i="1"/>
  <c r="G385" i="1"/>
  <c r="G384" i="1"/>
  <c r="G383" i="1"/>
  <c r="G382" i="1"/>
  <c r="G381" i="1"/>
  <c r="G380" i="1"/>
  <c r="G379" i="1"/>
  <c r="G378" i="1"/>
  <c r="G377" i="1"/>
  <c r="G376" i="1"/>
  <c r="G375" i="1"/>
  <c r="G374" i="1"/>
  <c r="G373" i="1"/>
  <c r="G372" i="1"/>
  <c r="G371" i="1"/>
  <c r="G370" i="1"/>
  <c r="G369" i="1"/>
  <c r="G368" i="1"/>
  <c r="G367" i="1"/>
  <c r="G366" i="1"/>
  <c r="G365" i="1"/>
  <c r="G364" i="1"/>
  <c r="G363" i="1"/>
  <c r="G362" i="1"/>
  <c r="G361" i="1"/>
  <c r="G360" i="1"/>
  <c r="G359" i="1"/>
  <c r="G358" i="1"/>
  <c r="G357" i="1"/>
  <c r="G356" i="1"/>
  <c r="G355" i="1"/>
  <c r="G354" i="1"/>
  <c r="G353" i="1"/>
  <c r="G352" i="1"/>
  <c r="G351" i="1"/>
  <c r="G350" i="1"/>
  <c r="G349" i="1"/>
  <c r="G348" i="1"/>
  <c r="G347" i="1"/>
  <c r="G346" i="1"/>
  <c r="G345" i="1"/>
  <c r="G344" i="1"/>
  <c r="G343" i="1"/>
  <c r="G342" i="1"/>
  <c r="G341" i="1"/>
  <c r="G340" i="1"/>
  <c r="G339" i="1"/>
  <c r="G338" i="1"/>
  <c r="G337" i="1"/>
  <c r="G336" i="1"/>
  <c r="G335" i="1"/>
  <c r="G334" i="1"/>
  <c r="G333" i="1"/>
  <c r="G332" i="1"/>
  <c r="G331" i="1"/>
  <c r="G330" i="1"/>
  <c r="G329" i="1"/>
  <c r="G328" i="1"/>
  <c r="G327" i="1"/>
  <c r="G326" i="1"/>
  <c r="G325" i="1"/>
  <c r="G324" i="1"/>
  <c r="G323" i="1"/>
  <c r="G322" i="1"/>
  <c r="G321" i="1"/>
  <c r="G320" i="1"/>
  <c r="G319" i="1"/>
  <c r="G318" i="1"/>
  <c r="G317" i="1"/>
  <c r="G316" i="1"/>
  <c r="G315" i="1"/>
  <c r="G314" i="1"/>
  <c r="G313" i="1"/>
  <c r="G312" i="1"/>
  <c r="G311" i="1"/>
  <c r="G310" i="1"/>
  <c r="G309" i="1"/>
  <c r="G308" i="1"/>
  <c r="G307" i="1"/>
  <c r="G306" i="1"/>
  <c r="G305" i="1"/>
  <c r="G304" i="1"/>
  <c r="G303" i="1"/>
  <c r="G302" i="1"/>
  <c r="G301" i="1"/>
  <c r="G300" i="1"/>
  <c r="G299" i="1"/>
  <c r="G298" i="1"/>
  <c r="G297" i="1"/>
  <c r="G296" i="1"/>
  <c r="G295" i="1"/>
  <c r="G294" i="1"/>
  <c r="G293" i="1"/>
  <c r="G292" i="1"/>
  <c r="G291" i="1"/>
  <c r="G290" i="1"/>
  <c r="G289" i="1"/>
  <c r="G288" i="1"/>
  <c r="G287" i="1"/>
  <c r="G286" i="1"/>
  <c r="G285" i="1"/>
  <c r="G284" i="1"/>
  <c r="G283" i="1"/>
  <c r="G282" i="1"/>
  <c r="G281" i="1"/>
  <c r="G280" i="1"/>
  <c r="G279" i="1"/>
  <c r="G278" i="1"/>
  <c r="G277" i="1"/>
  <c r="G276" i="1"/>
  <c r="G275" i="1"/>
  <c r="G274" i="1"/>
  <c r="G273" i="1"/>
  <c r="G272" i="1"/>
  <c r="G271" i="1"/>
  <c r="G270" i="1"/>
  <c r="G269" i="1"/>
  <c r="G268" i="1"/>
  <c r="G267" i="1"/>
  <c r="G266" i="1"/>
  <c r="G265" i="1"/>
  <c r="G264" i="1"/>
  <c r="G263" i="1"/>
  <c r="G262" i="1"/>
  <c r="G261" i="1"/>
  <c r="G260" i="1"/>
  <c r="G259" i="1"/>
  <c r="G258" i="1"/>
  <c r="G257" i="1"/>
  <c r="G256" i="1"/>
  <c r="G255" i="1"/>
  <c r="G254" i="1"/>
  <c r="G253" i="1"/>
  <c r="G252" i="1"/>
  <c r="G251" i="1"/>
  <c r="G250" i="1"/>
  <c r="G249" i="1"/>
  <c r="G248" i="1"/>
  <c r="G247" i="1"/>
  <c r="G246" i="1"/>
  <c r="G245" i="1"/>
  <c r="G244" i="1"/>
  <c r="G243" i="1"/>
  <c r="G242" i="1"/>
  <c r="G241" i="1"/>
  <c r="G240" i="1"/>
  <c r="G239" i="1"/>
  <c r="G238" i="1"/>
  <c r="G237" i="1"/>
  <c r="G236" i="1"/>
  <c r="G235" i="1"/>
  <c r="G234" i="1"/>
  <c r="G233" i="1"/>
  <c r="G232" i="1"/>
  <c r="G231" i="1"/>
  <c r="G230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  <c r="O3" i="1"/>
  <c r="K3" i="1"/>
  <c r="C3" i="1"/>
  <c r="Q451" i="1"/>
  <c r="Q450" i="1"/>
  <c r="Q449" i="1"/>
  <c r="Q448" i="1"/>
  <c r="Q447" i="1"/>
  <c r="Q446" i="1"/>
  <c r="Q445" i="1"/>
  <c r="Q444" i="1"/>
  <c r="Q443" i="1"/>
  <c r="Q442" i="1"/>
  <c r="Q441" i="1"/>
  <c r="Q440" i="1"/>
  <c r="Q439" i="1"/>
  <c r="Q438" i="1"/>
  <c r="Q437" i="1"/>
  <c r="Q432" i="1"/>
  <c r="Q431" i="1"/>
  <c r="Q430" i="1"/>
  <c r="Q429" i="1"/>
  <c r="Q428" i="1"/>
  <c r="Q427" i="1"/>
  <c r="Q426" i="1"/>
  <c r="Q425" i="1"/>
  <c r="Q424" i="1"/>
  <c r="Q423" i="1"/>
  <c r="Q422" i="1"/>
  <c r="Q421" i="1"/>
  <c r="Q420" i="1"/>
  <c r="Q414" i="1"/>
  <c r="Q413" i="1"/>
  <c r="Q412" i="1"/>
  <c r="Q411" i="1"/>
  <c r="Q410" i="1"/>
  <c r="Q409" i="1"/>
  <c r="Q408" i="1"/>
  <c r="Q416" i="1" s="1"/>
  <c r="Q403" i="1"/>
  <c r="Q402" i="1"/>
  <c r="Q401" i="1"/>
  <c r="Q400" i="1"/>
  <c r="Q399" i="1"/>
  <c r="Q398" i="1"/>
  <c r="Q397" i="1"/>
  <c r="Q392" i="1"/>
  <c r="Q387" i="1"/>
  <c r="Q386" i="1"/>
  <c r="Q385" i="1"/>
  <c r="Q384" i="1"/>
  <c r="Q383" i="1"/>
  <c r="Q382" i="1"/>
  <c r="Q381" i="1"/>
  <c r="Q380" i="1"/>
  <c r="Q375" i="1" l="1"/>
  <c r="Q374" i="1"/>
  <c r="Q373" i="1"/>
  <c r="Q372" i="1"/>
  <c r="Q371" i="1"/>
  <c r="Q370" i="1"/>
  <c r="Q369" i="1"/>
  <c r="Q368" i="1"/>
  <c r="Q367" i="1"/>
  <c r="Q366" i="1"/>
  <c r="Q365" i="1"/>
  <c r="Q364" i="1"/>
  <c r="Q359" i="1"/>
  <c r="Q358" i="1"/>
  <c r="Q357" i="1"/>
  <c r="Q356" i="1"/>
  <c r="Q355" i="1"/>
  <c r="Q354" i="1"/>
  <c r="Q353" i="1"/>
  <c r="Q352" i="1"/>
  <c r="Q351" i="1"/>
  <c r="Q350" i="1"/>
  <c r="Q349" i="1"/>
  <c r="Q348" i="1"/>
  <c r="Q347" i="1"/>
  <c r="Q346" i="1"/>
  <c r="Q341" i="1"/>
  <c r="Q340" i="1"/>
  <c r="Q339" i="1"/>
  <c r="Q338" i="1"/>
  <c r="Q337" i="1"/>
  <c r="Q336" i="1"/>
  <c r="Q335" i="1"/>
  <c r="Q334" i="1"/>
  <c r="Q333" i="1"/>
  <c r="Q332" i="1"/>
  <c r="Q331" i="1"/>
  <c r="Q330" i="1"/>
  <c r="Q329" i="1"/>
  <c r="Q328" i="1"/>
  <c r="Q323" i="1"/>
  <c r="Q322" i="1"/>
  <c r="Q321" i="1"/>
  <c r="Q320" i="1"/>
  <c r="Q315" i="1"/>
  <c r="Q314" i="1"/>
  <c r="Q313" i="1"/>
  <c r="Q312" i="1"/>
  <c r="Q311" i="1"/>
  <c r="Q310" i="1"/>
  <c r="Q309" i="1"/>
  <c r="Q304" i="1"/>
  <c r="Q303" i="1"/>
  <c r="Q302" i="1"/>
  <c r="Q301" i="1"/>
  <c r="Q296" i="1"/>
  <c r="Q295" i="1"/>
  <c r="Q294" i="1"/>
  <c r="Q293" i="1"/>
  <c r="Q292" i="1"/>
  <c r="Q291" i="1"/>
  <c r="Q290" i="1"/>
  <c r="Q289" i="1"/>
  <c r="Q288" i="1"/>
  <c r="Q287" i="1"/>
  <c r="Q286" i="1"/>
  <c r="Q285" i="1"/>
  <c r="Q284" i="1"/>
  <c r="Q283" i="1"/>
  <c r="Q282" i="1"/>
  <c r="Q277" i="1"/>
  <c r="Q276" i="1"/>
  <c r="Q275" i="1"/>
  <c r="Q270" i="1"/>
  <c r="Q269" i="1"/>
  <c r="Q268" i="1"/>
  <c r="Q267" i="1"/>
  <c r="Q266" i="1"/>
  <c r="Q265" i="1"/>
  <c r="Q260" i="1"/>
  <c r="Q259" i="1"/>
  <c r="Q258" i="1"/>
  <c r="Q257" i="1"/>
  <c r="Q256" i="1"/>
  <c r="Q255" i="1"/>
  <c r="Q254" i="1"/>
  <c r="Q253" i="1"/>
  <c r="Q248" i="1"/>
  <c r="Q247" i="1"/>
  <c r="Q246" i="1"/>
  <c r="Q245" i="1"/>
  <c r="Q244" i="1"/>
  <c r="Q243" i="1"/>
  <c r="Q242" i="1"/>
  <c r="Q237" i="1"/>
  <c r="Q236" i="1"/>
  <c r="Q235" i="1"/>
  <c r="Q234" i="1"/>
  <c r="Q233" i="1"/>
  <c r="Q232" i="1"/>
  <c r="Q231" i="1"/>
  <c r="Q230" i="1"/>
  <c r="Q225" i="1"/>
  <c r="Q224" i="1"/>
  <c r="Q223" i="1"/>
  <c r="Q222" i="1"/>
  <c r="Q221" i="1"/>
  <c r="Q220" i="1"/>
  <c r="Q219" i="1"/>
  <c r="Q218" i="1"/>
  <c r="Q217" i="1"/>
  <c r="Q216" i="1"/>
  <c r="Q215" i="1"/>
  <c r="Q214" i="1"/>
  <c r="Q213" i="1"/>
  <c r="Q208" i="1"/>
  <c r="Q207" i="1"/>
  <c r="Q206" i="1"/>
  <c r="Q205" i="1"/>
  <c r="Q204" i="1"/>
  <c r="Q203" i="1"/>
  <c r="Q202" i="1"/>
  <c r="Q201" i="1"/>
  <c r="Q200" i="1"/>
  <c r="Q199" i="1"/>
  <c r="Q194" i="1"/>
  <c r="Q193" i="1"/>
  <c r="Q192" i="1"/>
  <c r="Q191" i="1"/>
  <c r="Q190" i="1"/>
  <c r="Q189" i="1"/>
  <c r="Q184" i="1"/>
  <c r="Q183" i="1"/>
  <c r="Q182" i="1"/>
  <c r="Q181" i="1"/>
  <c r="Q180" i="1"/>
  <c r="Q174" i="1"/>
  <c r="Q173" i="1"/>
  <c r="Q172" i="1"/>
  <c r="Q171" i="1"/>
  <c r="Q170" i="1"/>
  <c r="Q169" i="1"/>
  <c r="Q168" i="1"/>
  <c r="Q167" i="1"/>
  <c r="Q166" i="1"/>
  <c r="Q165" i="1"/>
  <c r="Q164" i="1"/>
  <c r="Q163" i="1"/>
  <c r="Q162" i="1"/>
  <c r="Q161" i="1"/>
  <c r="Q160" i="1"/>
  <c r="Q159" i="1"/>
  <c r="Q158" i="1"/>
  <c r="Q157" i="1"/>
  <c r="Q156" i="1"/>
  <c r="Q151" i="1"/>
  <c r="Q150" i="1"/>
  <c r="Q149" i="1"/>
  <c r="Q148" i="1"/>
  <c r="Q147" i="1"/>
  <c r="Q142" i="1"/>
  <c r="Q141" i="1"/>
  <c r="Q140" i="1"/>
  <c r="Q135" i="1"/>
  <c r="Q134" i="1"/>
  <c r="Q133" i="1"/>
  <c r="Q132" i="1"/>
  <c r="Q131" i="1"/>
  <c r="Q130" i="1"/>
  <c r="Q129" i="1"/>
  <c r="Q128" i="1"/>
  <c r="Q127" i="1"/>
  <c r="Q126" i="1"/>
  <c r="Q125" i="1"/>
  <c r="Q124" i="1"/>
  <c r="Q123" i="1"/>
  <c r="Q118" i="1"/>
  <c r="Q117" i="1"/>
  <c r="Q116" i="1"/>
  <c r="Q115" i="1"/>
  <c r="Q114" i="1"/>
  <c r="Q113" i="1"/>
  <c r="Q112" i="1"/>
  <c r="Q111" i="1"/>
  <c r="Q110" i="1"/>
  <c r="Q109" i="1"/>
  <c r="Q104" i="1"/>
  <c r="Q105" i="1" s="1"/>
  <c r="Q99" i="1"/>
  <c r="Q98" i="1"/>
  <c r="Q97" i="1"/>
  <c r="Q96" i="1"/>
  <c r="Q91" i="1"/>
  <c r="Q90" i="1"/>
  <c r="Q89" i="1"/>
  <c r="Q88" i="1"/>
  <c r="Q87" i="1"/>
  <c r="Q82" i="1"/>
  <c r="Q81" i="1"/>
  <c r="Q80" i="1"/>
  <c r="Q79" i="1"/>
  <c r="Q78" i="1"/>
  <c r="Q77" i="1"/>
  <c r="Q72" i="1"/>
  <c r="Q71" i="1"/>
  <c r="Q70" i="1"/>
  <c r="Q69" i="1"/>
  <c r="Q68" i="1"/>
  <c r="Q67" i="1"/>
  <c r="Q62" i="1"/>
  <c r="Q61" i="1"/>
  <c r="Q56" i="1"/>
  <c r="Q55" i="1"/>
  <c r="Q54" i="1"/>
  <c r="Q53" i="1"/>
  <c r="Q52" i="1"/>
  <c r="Q51" i="1"/>
  <c r="Q50" i="1"/>
  <c r="Q49" i="1"/>
  <c r="Q48" i="1"/>
  <c r="Q43" i="1"/>
  <c r="Q42" i="1"/>
  <c r="Q41" i="1"/>
  <c r="Q40" i="1"/>
  <c r="Q39" i="1"/>
  <c r="Q34" i="1"/>
  <c r="Q33" i="1"/>
  <c r="Q32" i="1"/>
  <c r="Q31" i="1"/>
  <c r="Q30" i="1"/>
  <c r="Q29" i="1"/>
  <c r="Q28" i="1"/>
  <c r="Q23" i="1"/>
  <c r="Q22" i="1"/>
  <c r="Q21" i="1"/>
  <c r="Q20" i="1"/>
  <c r="Q19" i="1"/>
  <c r="Q18" i="1"/>
  <c r="Q13" i="1"/>
  <c r="Q12" i="1"/>
  <c r="Q14" i="1" s="1"/>
  <c r="Q4" i="1"/>
  <c r="Q5" i="1"/>
  <c r="Q6" i="1"/>
  <c r="Q7" i="1"/>
  <c r="Q3" i="1"/>
  <c r="P451" i="1"/>
  <c r="P450" i="1"/>
  <c r="P449" i="1"/>
  <c r="R449" i="1" s="1"/>
  <c r="P448" i="1"/>
  <c r="P447" i="1"/>
  <c r="P446" i="1"/>
  <c r="P445" i="1"/>
  <c r="P444" i="1"/>
  <c r="P443" i="1"/>
  <c r="P442" i="1"/>
  <c r="P441" i="1"/>
  <c r="R441" i="1" s="1"/>
  <c r="P440" i="1"/>
  <c r="P439" i="1"/>
  <c r="R439" i="1" s="1"/>
  <c r="P438" i="1"/>
  <c r="P437" i="1"/>
  <c r="P432" i="1"/>
  <c r="P431" i="1"/>
  <c r="P430" i="1"/>
  <c r="P429" i="1"/>
  <c r="P428" i="1"/>
  <c r="P427" i="1"/>
  <c r="P426" i="1"/>
  <c r="P425" i="1"/>
  <c r="P424" i="1"/>
  <c r="P423" i="1"/>
  <c r="R423" i="1" s="1"/>
  <c r="P422" i="1"/>
  <c r="R422" i="1" s="1"/>
  <c r="P421" i="1"/>
  <c r="R421" i="1" s="1"/>
  <c r="P420" i="1"/>
  <c r="P414" i="1"/>
  <c r="P413" i="1"/>
  <c r="P412" i="1"/>
  <c r="P411" i="1"/>
  <c r="R411" i="1" s="1"/>
  <c r="P410" i="1"/>
  <c r="P409" i="1"/>
  <c r="P408" i="1"/>
  <c r="P403" i="1"/>
  <c r="P402" i="1"/>
  <c r="P401" i="1"/>
  <c r="R401" i="1" s="1"/>
  <c r="P400" i="1"/>
  <c r="P399" i="1"/>
  <c r="P398" i="1"/>
  <c r="R398" i="1" s="1"/>
  <c r="P397" i="1"/>
  <c r="R397" i="1" s="1"/>
  <c r="Q393" i="1"/>
  <c r="P392" i="1"/>
  <c r="R392" i="1" s="1"/>
  <c r="R393" i="1" s="1"/>
  <c r="P387" i="1"/>
  <c r="P386" i="1"/>
  <c r="P385" i="1"/>
  <c r="P384" i="1"/>
  <c r="P383" i="1"/>
  <c r="P382" i="1"/>
  <c r="R382" i="1" s="1"/>
  <c r="P381" i="1"/>
  <c r="P380" i="1"/>
  <c r="P375" i="1"/>
  <c r="R375" i="1" s="1"/>
  <c r="P374" i="1"/>
  <c r="P373" i="1"/>
  <c r="P372" i="1"/>
  <c r="P371" i="1"/>
  <c r="P370" i="1"/>
  <c r="P369" i="1"/>
  <c r="P368" i="1"/>
  <c r="P367" i="1"/>
  <c r="P366" i="1"/>
  <c r="P365" i="1"/>
  <c r="P364" i="1"/>
  <c r="P359" i="1"/>
  <c r="P358" i="1"/>
  <c r="P357" i="1"/>
  <c r="P356" i="1"/>
  <c r="P355" i="1"/>
  <c r="P354" i="1"/>
  <c r="P353" i="1"/>
  <c r="P352" i="1"/>
  <c r="P351" i="1"/>
  <c r="P350" i="1"/>
  <c r="P349" i="1"/>
  <c r="P348" i="1"/>
  <c r="P347" i="1"/>
  <c r="P346" i="1"/>
  <c r="P341" i="1"/>
  <c r="P340" i="1"/>
  <c r="P339" i="1"/>
  <c r="P338" i="1"/>
  <c r="P337" i="1"/>
  <c r="P336" i="1"/>
  <c r="P335" i="1"/>
  <c r="P334" i="1"/>
  <c r="P333" i="1"/>
  <c r="P332" i="1"/>
  <c r="P331" i="1"/>
  <c r="P330" i="1"/>
  <c r="P329" i="1"/>
  <c r="P328" i="1"/>
  <c r="P323" i="1"/>
  <c r="P322" i="1"/>
  <c r="P321" i="1"/>
  <c r="P320" i="1"/>
  <c r="P315" i="1"/>
  <c r="P314" i="1"/>
  <c r="P313" i="1"/>
  <c r="P312" i="1"/>
  <c r="P311" i="1"/>
  <c r="P310" i="1"/>
  <c r="P309" i="1"/>
  <c r="P304" i="1"/>
  <c r="P303" i="1"/>
  <c r="P302" i="1"/>
  <c r="P301" i="1"/>
  <c r="P296" i="1"/>
  <c r="P295" i="1"/>
  <c r="P294" i="1"/>
  <c r="P293" i="1"/>
  <c r="P292" i="1"/>
  <c r="P291" i="1"/>
  <c r="P290" i="1"/>
  <c r="R290" i="1" s="1"/>
  <c r="P289" i="1"/>
  <c r="P288" i="1"/>
  <c r="P287" i="1"/>
  <c r="P286" i="1"/>
  <c r="P285" i="1"/>
  <c r="P284" i="1"/>
  <c r="P283" i="1"/>
  <c r="P282" i="1"/>
  <c r="P277" i="1"/>
  <c r="P276" i="1"/>
  <c r="P275" i="1"/>
  <c r="P270" i="1"/>
  <c r="P269" i="1"/>
  <c r="R269" i="1" s="1"/>
  <c r="P268" i="1"/>
  <c r="P267" i="1"/>
  <c r="P266" i="1"/>
  <c r="P265" i="1"/>
  <c r="P260" i="1"/>
  <c r="P259" i="1"/>
  <c r="P258" i="1"/>
  <c r="P257" i="1"/>
  <c r="P256" i="1"/>
  <c r="P255" i="1"/>
  <c r="P254" i="1"/>
  <c r="P253" i="1"/>
  <c r="R253" i="1" s="1"/>
  <c r="P248" i="1"/>
  <c r="P247" i="1"/>
  <c r="P246" i="1"/>
  <c r="P245" i="1"/>
  <c r="P244" i="1"/>
  <c r="P243" i="1"/>
  <c r="P242" i="1"/>
  <c r="P237" i="1"/>
  <c r="P236" i="1"/>
  <c r="P235" i="1"/>
  <c r="P234" i="1"/>
  <c r="R234" i="1" s="1"/>
  <c r="P233" i="1"/>
  <c r="P232" i="1"/>
  <c r="P231" i="1"/>
  <c r="P230" i="1"/>
  <c r="P225" i="1"/>
  <c r="P224" i="1"/>
  <c r="P223" i="1"/>
  <c r="P222" i="1"/>
  <c r="P221" i="1"/>
  <c r="P220" i="1"/>
  <c r="P219" i="1"/>
  <c r="P218" i="1"/>
  <c r="P217" i="1"/>
  <c r="P216" i="1"/>
  <c r="P215" i="1"/>
  <c r="P214" i="1"/>
  <c r="P213" i="1"/>
  <c r="P208" i="1"/>
  <c r="P207" i="1"/>
  <c r="P206" i="1"/>
  <c r="P205" i="1"/>
  <c r="P204" i="1"/>
  <c r="P203" i="1"/>
  <c r="P202" i="1"/>
  <c r="R202" i="1" s="1"/>
  <c r="P201" i="1"/>
  <c r="R201" i="1" s="1"/>
  <c r="P200" i="1"/>
  <c r="P199" i="1"/>
  <c r="P194" i="1"/>
  <c r="P193" i="1"/>
  <c r="P192" i="1"/>
  <c r="P191" i="1"/>
  <c r="P190" i="1"/>
  <c r="P189" i="1"/>
  <c r="P184" i="1"/>
  <c r="P183" i="1"/>
  <c r="P182" i="1"/>
  <c r="R182" i="1" s="1"/>
  <c r="P181" i="1"/>
  <c r="P180" i="1"/>
  <c r="P174" i="1"/>
  <c r="P173" i="1"/>
  <c r="P172" i="1"/>
  <c r="P171" i="1"/>
  <c r="P170" i="1"/>
  <c r="P169" i="1"/>
  <c r="P168" i="1"/>
  <c r="P167" i="1"/>
  <c r="P166" i="1"/>
  <c r="P165" i="1"/>
  <c r="P164" i="1"/>
  <c r="R164" i="1" s="1"/>
  <c r="P163" i="1"/>
  <c r="P162" i="1"/>
  <c r="P161" i="1"/>
  <c r="P160" i="1"/>
  <c r="P159" i="1"/>
  <c r="P158" i="1"/>
  <c r="P157" i="1"/>
  <c r="P156" i="1"/>
  <c r="P151" i="1"/>
  <c r="P150" i="1"/>
  <c r="P149" i="1"/>
  <c r="P148" i="1"/>
  <c r="P147" i="1"/>
  <c r="P142" i="1"/>
  <c r="P141" i="1"/>
  <c r="P140" i="1"/>
  <c r="P135" i="1"/>
  <c r="P134" i="1"/>
  <c r="P133" i="1"/>
  <c r="P132" i="1"/>
  <c r="P131" i="1"/>
  <c r="P130" i="1"/>
  <c r="P129" i="1"/>
  <c r="R129" i="1" s="1"/>
  <c r="P128" i="1"/>
  <c r="R128" i="1" s="1"/>
  <c r="P127" i="1"/>
  <c r="P126" i="1"/>
  <c r="P125" i="1"/>
  <c r="P124" i="1"/>
  <c r="P123" i="1"/>
  <c r="P118" i="1"/>
  <c r="P117" i="1"/>
  <c r="P116" i="1"/>
  <c r="P115" i="1"/>
  <c r="P114" i="1"/>
  <c r="P113" i="1"/>
  <c r="P112" i="1"/>
  <c r="P111" i="1"/>
  <c r="P110" i="1"/>
  <c r="P109" i="1"/>
  <c r="P104" i="1"/>
  <c r="P99" i="1"/>
  <c r="P98" i="1"/>
  <c r="P97" i="1"/>
  <c r="P96" i="1"/>
  <c r="P91" i="1"/>
  <c r="P90" i="1"/>
  <c r="P89" i="1"/>
  <c r="P88" i="1"/>
  <c r="P87" i="1"/>
  <c r="P82" i="1"/>
  <c r="P81" i="1"/>
  <c r="P80" i="1"/>
  <c r="P79" i="1"/>
  <c r="P78" i="1"/>
  <c r="P77" i="1"/>
  <c r="P72" i="1"/>
  <c r="P71" i="1"/>
  <c r="P70" i="1"/>
  <c r="P69" i="1"/>
  <c r="P68" i="1"/>
  <c r="P67" i="1"/>
  <c r="P62" i="1"/>
  <c r="P61" i="1"/>
  <c r="P56" i="1"/>
  <c r="P55" i="1"/>
  <c r="P54" i="1"/>
  <c r="P53" i="1"/>
  <c r="P52" i="1"/>
  <c r="P51" i="1"/>
  <c r="P50" i="1"/>
  <c r="P49" i="1"/>
  <c r="P48" i="1"/>
  <c r="P43" i="1"/>
  <c r="P42" i="1"/>
  <c r="P41" i="1"/>
  <c r="P40" i="1"/>
  <c r="P39" i="1"/>
  <c r="P34" i="1"/>
  <c r="P33" i="1"/>
  <c r="P32" i="1"/>
  <c r="P31" i="1"/>
  <c r="P30" i="1"/>
  <c r="P29" i="1"/>
  <c r="P28" i="1"/>
  <c r="P23" i="1"/>
  <c r="P22" i="1"/>
  <c r="P21" i="1"/>
  <c r="P20" i="1"/>
  <c r="P19" i="1"/>
  <c r="P18" i="1"/>
  <c r="P13" i="1"/>
  <c r="P12" i="1"/>
  <c r="P7" i="1"/>
  <c r="P6" i="1"/>
  <c r="P5" i="1"/>
  <c r="P4" i="1"/>
  <c r="P3" i="1"/>
  <c r="Q176" i="1" l="1"/>
  <c r="R358" i="1"/>
  <c r="R127" i="1"/>
  <c r="R147" i="1"/>
  <c r="R163" i="1"/>
  <c r="R216" i="1"/>
  <c r="R232" i="1"/>
  <c r="R248" i="1"/>
  <c r="R268" i="1"/>
  <c r="R340" i="1"/>
  <c r="R233" i="1"/>
  <c r="R130" i="1"/>
  <c r="R235" i="1"/>
  <c r="R114" i="1"/>
  <c r="R203" i="1"/>
  <c r="R183" i="1"/>
  <c r="R311" i="1"/>
  <c r="R166" i="1"/>
  <c r="R255" i="1"/>
  <c r="R131" i="1"/>
  <c r="R204" i="1"/>
  <c r="R168" i="1"/>
  <c r="R206" i="1"/>
  <c r="R191" i="1"/>
  <c r="R259" i="1"/>
  <c r="R296" i="1"/>
  <c r="R115" i="1"/>
  <c r="R236" i="1"/>
  <c r="R256" i="1"/>
  <c r="R33" i="1"/>
  <c r="R116" i="1"/>
  <c r="R189" i="1"/>
  <c r="R34" i="1"/>
  <c r="R169" i="1"/>
  <c r="R282" i="1"/>
  <c r="R151" i="1"/>
  <c r="R184" i="1"/>
  <c r="R77" i="1"/>
  <c r="R156" i="1"/>
  <c r="R78" i="1"/>
  <c r="R190" i="1"/>
  <c r="R222" i="1"/>
  <c r="R158" i="1"/>
  <c r="R223" i="1"/>
  <c r="R171" i="1"/>
  <c r="R208" i="1"/>
  <c r="R213" i="1"/>
  <c r="R225" i="1"/>
  <c r="R194" i="1"/>
  <c r="R266" i="1"/>
  <c r="R338" i="1"/>
  <c r="R167" i="1"/>
  <c r="R332" i="1"/>
  <c r="R157" i="1"/>
  <c r="R170" i="1"/>
  <c r="R135" i="1"/>
  <c r="R192" i="1"/>
  <c r="R21" i="1"/>
  <c r="R321" i="1"/>
  <c r="R22" i="1"/>
  <c r="R126" i="1"/>
  <c r="R142" i="1"/>
  <c r="R199" i="1"/>
  <c r="R215" i="1"/>
  <c r="R267" i="1"/>
  <c r="R339" i="1"/>
  <c r="R23" i="1"/>
  <c r="R39" i="1"/>
  <c r="R91" i="1"/>
  <c r="R88" i="1"/>
  <c r="R12" i="1"/>
  <c r="R28" i="1"/>
  <c r="R40" i="1"/>
  <c r="R13" i="1"/>
  <c r="R29" i="1"/>
  <c r="R41" i="1"/>
  <c r="Q44" i="1"/>
  <c r="R90" i="1"/>
  <c r="Q63" i="1"/>
  <c r="R18" i="1"/>
  <c r="R30" i="1"/>
  <c r="R42" i="1"/>
  <c r="R19" i="1"/>
  <c r="R31" i="1"/>
  <c r="R43" i="1"/>
  <c r="Q152" i="1"/>
  <c r="Q238" i="1"/>
  <c r="Q278" i="1"/>
  <c r="R20" i="1"/>
  <c r="R32" i="1"/>
  <c r="P393" i="1"/>
  <c r="P394" i="1" s="1"/>
  <c r="P395" i="1" s="1"/>
  <c r="P396" i="1" s="1"/>
  <c r="R440" i="1"/>
  <c r="R112" i="1"/>
  <c r="R124" i="1"/>
  <c r="R132" i="1"/>
  <c r="R369" i="1"/>
  <c r="R425" i="1"/>
  <c r="R193" i="1"/>
  <c r="R265" i="1"/>
  <c r="R181" i="1"/>
  <c r="R217" i="1"/>
  <c r="R205" i="1"/>
  <c r="R237" i="1"/>
  <c r="R62" i="1"/>
  <c r="R4" i="1"/>
  <c r="R5" i="1"/>
  <c r="R6" i="1"/>
  <c r="R7" i="1"/>
  <c r="Q8" i="1"/>
  <c r="Q35" i="1"/>
  <c r="R48" i="1"/>
  <c r="R52" i="1"/>
  <c r="R56" i="1"/>
  <c r="R67" i="1"/>
  <c r="R71" i="1"/>
  <c r="R99" i="1"/>
  <c r="R111" i="1"/>
  <c r="R117" i="1"/>
  <c r="R125" i="1"/>
  <c r="R149" i="1"/>
  <c r="R159" i="1"/>
  <c r="R172" i="1"/>
  <c r="R219" i="1"/>
  <c r="R242" i="1"/>
  <c r="R246" i="1"/>
  <c r="Q261" i="1"/>
  <c r="R257" i="1"/>
  <c r="R276" i="1"/>
  <c r="R287" i="1"/>
  <c r="R291" i="1"/>
  <c r="R310" i="1"/>
  <c r="R329" i="1"/>
  <c r="R333" i="1"/>
  <c r="R351" i="1"/>
  <c r="R355" i="1"/>
  <c r="R366" i="1"/>
  <c r="R370" i="1"/>
  <c r="R399" i="1"/>
  <c r="R410" i="1"/>
  <c r="R438" i="1"/>
  <c r="R445" i="1"/>
  <c r="Q249" i="1"/>
  <c r="Q305" i="1"/>
  <c r="Q388" i="1"/>
  <c r="Q57" i="1"/>
  <c r="Q73" i="1"/>
  <c r="R49" i="1"/>
  <c r="R53" i="1"/>
  <c r="R61" i="1"/>
  <c r="R68" i="1"/>
  <c r="R72" i="1"/>
  <c r="R79" i="1"/>
  <c r="R82" i="1"/>
  <c r="R89" i="1"/>
  <c r="R96" i="1"/>
  <c r="R104" i="1"/>
  <c r="R105" i="1" s="1"/>
  <c r="P105" i="1" s="1"/>
  <c r="P106" i="1" s="1"/>
  <c r="P107" i="1" s="1"/>
  <c r="P108" i="1" s="1"/>
  <c r="R118" i="1"/>
  <c r="R150" i="1"/>
  <c r="R160" i="1"/>
  <c r="R173" i="1"/>
  <c r="Q209" i="1"/>
  <c r="Q226" i="1"/>
  <c r="R220" i="1"/>
  <c r="R230" i="1"/>
  <c r="R247" i="1"/>
  <c r="R258" i="1"/>
  <c r="R277" i="1"/>
  <c r="R284" i="1"/>
  <c r="R288" i="1"/>
  <c r="R292" i="1"/>
  <c r="R303" i="1"/>
  <c r="R315" i="1"/>
  <c r="R322" i="1"/>
  <c r="R330" i="1"/>
  <c r="R334" i="1"/>
  <c r="R356" i="1"/>
  <c r="R359" i="1"/>
  <c r="R367" i="1"/>
  <c r="R371" i="1"/>
  <c r="R400" i="1"/>
  <c r="R403" i="1"/>
  <c r="R420" i="1"/>
  <c r="R431" i="1"/>
  <c r="R450" i="1"/>
  <c r="Q433" i="1"/>
  <c r="Q100" i="1"/>
  <c r="Q24" i="1"/>
  <c r="R50" i="1"/>
  <c r="R54" i="1"/>
  <c r="R69" i="1"/>
  <c r="R80" i="1"/>
  <c r="R87" i="1"/>
  <c r="R97" i="1"/>
  <c r="R109" i="1"/>
  <c r="R123" i="1"/>
  <c r="R133" i="1"/>
  <c r="R140" i="1"/>
  <c r="R161" i="1"/>
  <c r="R174" i="1"/>
  <c r="Q195" i="1"/>
  <c r="R200" i="1"/>
  <c r="R207" i="1"/>
  <c r="R214" i="1"/>
  <c r="R221" i="1"/>
  <c r="R244" i="1"/>
  <c r="R270" i="1"/>
  <c r="R289" i="1"/>
  <c r="R312" i="1"/>
  <c r="R331" i="1"/>
  <c r="R353" i="1"/>
  <c r="R368" i="1"/>
  <c r="R408" i="1"/>
  <c r="R412" i="1"/>
  <c r="R428" i="1"/>
  <c r="R443" i="1"/>
  <c r="R447" i="1"/>
  <c r="R451" i="1"/>
  <c r="Q119" i="1"/>
  <c r="Q143" i="1"/>
  <c r="R51" i="1"/>
  <c r="R55" i="1"/>
  <c r="R70" i="1"/>
  <c r="Q83" i="1"/>
  <c r="R98" i="1"/>
  <c r="R110" i="1"/>
  <c r="R113" i="1"/>
  <c r="R134" i="1"/>
  <c r="R141" i="1"/>
  <c r="R148" i="1"/>
  <c r="R162" i="1"/>
  <c r="R218" i="1"/>
  <c r="R231" i="1"/>
  <c r="R245" i="1"/>
  <c r="R286" i="1"/>
  <c r="R294" i="1"/>
  <c r="R301" i="1"/>
  <c r="R309" i="1"/>
  <c r="R313" i="1"/>
  <c r="Q324" i="1"/>
  <c r="R328" i="1"/>
  <c r="R336" i="1"/>
  <c r="R365" i="1"/>
  <c r="R373" i="1"/>
  <c r="R380" i="1"/>
  <c r="R409" i="1"/>
  <c r="R413" i="1"/>
  <c r="R429" i="1"/>
  <c r="R437" i="1"/>
  <c r="R448" i="1"/>
  <c r="R3" i="1"/>
  <c r="R446" i="1"/>
  <c r="Q92" i="1"/>
  <c r="R254" i="1"/>
  <c r="R275" i="1"/>
  <c r="R357" i="1"/>
  <c r="R81" i="1"/>
  <c r="Q136" i="1"/>
  <c r="R165" i="1"/>
  <c r="R224" i="1"/>
  <c r="R320" i="1"/>
  <c r="R354" i="1"/>
  <c r="Q185" i="1"/>
  <c r="R180" i="1"/>
  <c r="R348" i="1"/>
  <c r="R385" i="1"/>
  <c r="Q452" i="1"/>
  <c r="R243" i="1"/>
  <c r="R285" i="1"/>
  <c r="Q316" i="1"/>
  <c r="R352" i="1"/>
  <c r="R364" i="1"/>
  <c r="R432" i="1"/>
  <c r="R444" i="1"/>
  <c r="Q297" i="1"/>
  <c r="R295" i="1"/>
  <c r="R304" i="1"/>
  <c r="R337" i="1"/>
  <c r="R346" i="1"/>
  <c r="R349" i="1"/>
  <c r="Q376" i="1"/>
  <c r="R374" i="1"/>
  <c r="R383" i="1"/>
  <c r="R386" i="1"/>
  <c r="Q404" i="1"/>
  <c r="R426" i="1"/>
  <c r="Q360" i="1"/>
  <c r="Q271" i="1"/>
  <c r="R283" i="1"/>
  <c r="Q342" i="1"/>
  <c r="R341" i="1"/>
  <c r="R350" i="1"/>
  <c r="R387" i="1"/>
  <c r="R430" i="1"/>
  <c r="R442" i="1"/>
  <c r="R260" i="1"/>
  <c r="R293" i="1"/>
  <c r="R302" i="1"/>
  <c r="R314" i="1"/>
  <c r="R323" i="1"/>
  <c r="R335" i="1"/>
  <c r="R347" i="1"/>
  <c r="R372" i="1"/>
  <c r="R381" i="1"/>
  <c r="R384" i="1"/>
  <c r="R402" i="1"/>
  <c r="R414" i="1"/>
  <c r="R424" i="1"/>
  <c r="R427" i="1"/>
  <c r="R176" i="1" l="1"/>
  <c r="R416" i="1"/>
  <c r="R195" i="1"/>
  <c r="P195" i="1" s="1"/>
  <c r="P196" i="1" s="1"/>
  <c r="P197" i="1" s="1"/>
  <c r="P198" i="1" s="1"/>
  <c r="R35" i="1"/>
  <c r="P35" i="1" s="1"/>
  <c r="P36" i="1" s="1"/>
  <c r="P37" i="1" s="1"/>
  <c r="P38" i="1" s="1"/>
  <c r="R44" i="1"/>
  <c r="P44" i="1" s="1"/>
  <c r="P45" i="1" s="1"/>
  <c r="P46" i="1" s="1"/>
  <c r="P47" i="1" s="1"/>
  <c r="R14" i="1"/>
  <c r="P14" i="1" s="1"/>
  <c r="P15" i="1" s="1"/>
  <c r="P16" i="1" s="1"/>
  <c r="P17" i="1" s="1"/>
  <c r="R24" i="1"/>
  <c r="P24" i="1" s="1"/>
  <c r="P25" i="1" s="1"/>
  <c r="P26" i="1" s="1"/>
  <c r="P27" i="1" s="1"/>
  <c r="R143" i="1"/>
  <c r="P143" i="1" s="1"/>
  <c r="P144" i="1" s="1"/>
  <c r="P145" i="1" s="1"/>
  <c r="P146" i="1" s="1"/>
  <c r="R152" i="1"/>
  <c r="P152" i="1" s="1"/>
  <c r="P153" i="1" s="1"/>
  <c r="P154" i="1" s="1"/>
  <c r="P155" i="1" s="1"/>
  <c r="R278" i="1"/>
  <c r="P278" i="1" s="1"/>
  <c r="P279" i="1" s="1"/>
  <c r="P280" i="1" s="1"/>
  <c r="P281" i="1" s="1"/>
  <c r="R185" i="1"/>
  <c r="P185" i="1" s="1"/>
  <c r="P186" i="1" s="1"/>
  <c r="P187" i="1" s="1"/>
  <c r="R73" i="1"/>
  <c r="P73" i="1" s="1"/>
  <c r="P74" i="1" s="1"/>
  <c r="P75" i="1" s="1"/>
  <c r="P76" i="1" s="1"/>
  <c r="R209" i="1"/>
  <c r="P209" i="1" s="1"/>
  <c r="P210" i="1" s="1"/>
  <c r="P211" i="1" s="1"/>
  <c r="P212" i="1" s="1"/>
  <c r="R8" i="1"/>
  <c r="P8" i="1" s="1"/>
  <c r="P9" i="1" s="1"/>
  <c r="P10" i="1" s="1"/>
  <c r="P11" i="1" s="1"/>
  <c r="R83" i="1"/>
  <c r="P83" i="1" s="1"/>
  <c r="P84" i="1" s="1"/>
  <c r="P85" i="1" s="1"/>
  <c r="P86" i="1" s="1"/>
  <c r="R136" i="1"/>
  <c r="P136" i="1" s="1"/>
  <c r="P137" i="1" s="1"/>
  <c r="P138" i="1" s="1"/>
  <c r="P139" i="1" s="1"/>
  <c r="R119" i="1"/>
  <c r="P119" i="1" s="1"/>
  <c r="P120" i="1" s="1"/>
  <c r="P121" i="1" s="1"/>
  <c r="P122" i="1" s="1"/>
  <c r="R63" i="1"/>
  <c r="P63" i="1" s="1"/>
  <c r="P64" i="1" s="1"/>
  <c r="P65" i="1" s="1"/>
  <c r="P66" i="1" s="1"/>
  <c r="P416" i="1"/>
  <c r="P417" i="1" s="1"/>
  <c r="P418" i="1" s="1"/>
  <c r="P419" i="1" s="1"/>
  <c r="R226" i="1"/>
  <c r="P226" i="1" s="1"/>
  <c r="P227" i="1" s="1"/>
  <c r="P228" i="1" s="1"/>
  <c r="P229" i="1" s="1"/>
  <c r="P176" i="1"/>
  <c r="P177" i="1" s="1"/>
  <c r="P178" i="1" s="1"/>
  <c r="P179" i="1" s="1"/>
  <c r="R271" i="1"/>
  <c r="P271" i="1" s="1"/>
  <c r="P272" i="1" s="1"/>
  <c r="P273" i="1" s="1"/>
  <c r="P274" i="1" s="1"/>
  <c r="R238" i="1"/>
  <c r="P238" i="1" s="1"/>
  <c r="P239" i="1" s="1"/>
  <c r="P240" i="1" s="1"/>
  <c r="P241" i="1" s="1"/>
  <c r="R261" i="1"/>
  <c r="P261" i="1" s="1"/>
  <c r="P262" i="1" s="1"/>
  <c r="P263" i="1" s="1"/>
  <c r="P264" i="1" s="1"/>
  <c r="R100" i="1"/>
  <c r="P100" i="1" s="1"/>
  <c r="P101" i="1" s="1"/>
  <c r="P102" i="1" s="1"/>
  <c r="P103" i="1" s="1"/>
  <c r="R316" i="1"/>
  <c r="P316" i="1" s="1"/>
  <c r="P317" i="1" s="1"/>
  <c r="P318" i="1" s="1"/>
  <c r="P319" i="1" s="1"/>
  <c r="R92" i="1"/>
  <c r="P92" i="1" s="1"/>
  <c r="P93" i="1" s="1"/>
  <c r="R57" i="1"/>
  <c r="P57" i="1" s="1"/>
  <c r="P58" i="1" s="1"/>
  <c r="P59" i="1" s="1"/>
  <c r="P60" i="1" s="1"/>
  <c r="R404" i="1"/>
  <c r="P404" i="1" s="1"/>
  <c r="P405" i="1" s="1"/>
  <c r="P406" i="1" s="1"/>
  <c r="P407" i="1" s="1"/>
  <c r="R388" i="1"/>
  <c r="P388" i="1" s="1"/>
  <c r="P389" i="1" s="1"/>
  <c r="P390" i="1" s="1"/>
  <c r="P391" i="1" s="1"/>
  <c r="R376" i="1"/>
  <c r="P376" i="1" s="1"/>
  <c r="P377" i="1" s="1"/>
  <c r="P378" i="1" s="1"/>
  <c r="P379" i="1" s="1"/>
  <c r="R452" i="1"/>
  <c r="P452" i="1" s="1"/>
  <c r="P453" i="1" s="1"/>
  <c r="P454" i="1" s="1"/>
  <c r="P455" i="1" s="1"/>
  <c r="R342" i="1"/>
  <c r="P342" i="1" s="1"/>
  <c r="P343" i="1" s="1"/>
  <c r="P344" i="1" s="1"/>
  <c r="P345" i="1" s="1"/>
  <c r="R433" i="1"/>
  <c r="P433" i="1" s="1"/>
  <c r="P434" i="1" s="1"/>
  <c r="P435" i="1" s="1"/>
  <c r="P436" i="1" s="1"/>
  <c r="R249" i="1"/>
  <c r="P249" i="1" s="1"/>
  <c r="P250" i="1" s="1"/>
  <c r="P251" i="1" s="1"/>
  <c r="P252" i="1" s="1"/>
  <c r="R305" i="1"/>
  <c r="P305" i="1" s="1"/>
  <c r="P306" i="1" s="1"/>
  <c r="R360" i="1"/>
  <c r="P360" i="1" s="1"/>
  <c r="P361" i="1" s="1"/>
  <c r="R297" i="1"/>
  <c r="P297" i="1" s="1"/>
  <c r="P298" i="1" s="1"/>
  <c r="R324" i="1"/>
  <c r="P324" i="1" s="1"/>
  <c r="P325" i="1" s="1"/>
  <c r="P188" i="1" l="1"/>
  <c r="P362" i="1"/>
  <c r="P363" i="1" s="1"/>
  <c r="P307" i="1"/>
  <c r="P308" i="1" s="1"/>
  <c r="P299" i="1"/>
  <c r="P300" i="1" s="1"/>
  <c r="P94" i="1"/>
  <c r="P95" i="1" s="1"/>
  <c r="P326" i="1"/>
  <c r="P327" i="1" s="1"/>
  <c r="E3" i="1" l="1"/>
  <c r="E88" i="1" l="1"/>
  <c r="C455" i="1" l="1"/>
  <c r="C454" i="1"/>
  <c r="C453" i="1"/>
  <c r="C436" i="1"/>
  <c r="C435" i="1"/>
  <c r="C434" i="1"/>
  <c r="C419" i="1"/>
  <c r="C418" i="1"/>
  <c r="C417" i="1"/>
  <c r="C407" i="1"/>
  <c r="C406" i="1"/>
  <c r="C405" i="1"/>
  <c r="C396" i="1"/>
  <c r="C395" i="1"/>
  <c r="C394" i="1"/>
  <c r="C391" i="1"/>
  <c r="C390" i="1"/>
  <c r="C389" i="1"/>
  <c r="C379" i="1"/>
  <c r="C378" i="1"/>
  <c r="C377" i="1"/>
  <c r="C363" i="1"/>
  <c r="C362" i="1"/>
  <c r="C361" i="1"/>
  <c r="C345" i="1"/>
  <c r="C344" i="1"/>
  <c r="C343" i="1"/>
  <c r="C327" i="1"/>
  <c r="C326" i="1"/>
  <c r="C325" i="1"/>
  <c r="C319" i="1"/>
  <c r="C318" i="1"/>
  <c r="C317" i="1"/>
  <c r="C308" i="1"/>
  <c r="C307" i="1"/>
  <c r="C306" i="1"/>
  <c r="C300" i="1"/>
  <c r="C299" i="1"/>
  <c r="C298" i="1"/>
  <c r="C281" i="1"/>
  <c r="C280" i="1"/>
  <c r="C279" i="1"/>
  <c r="C274" i="1"/>
  <c r="C273" i="1"/>
  <c r="C272" i="1"/>
  <c r="C264" i="1"/>
  <c r="C263" i="1"/>
  <c r="C262" i="1"/>
  <c r="C252" i="1"/>
  <c r="C251" i="1"/>
  <c r="C250" i="1"/>
  <c r="C241" i="1"/>
  <c r="C240" i="1"/>
  <c r="C239" i="1"/>
  <c r="C229" i="1"/>
  <c r="C228" i="1"/>
  <c r="C227" i="1"/>
  <c r="C212" i="1"/>
  <c r="C211" i="1"/>
  <c r="C210" i="1"/>
  <c r="C198" i="1"/>
  <c r="C197" i="1"/>
  <c r="C196" i="1"/>
  <c r="C188" i="1"/>
  <c r="C187" i="1"/>
  <c r="C186" i="1"/>
  <c r="C179" i="1"/>
  <c r="C178" i="1"/>
  <c r="C177" i="1"/>
  <c r="C155" i="1"/>
  <c r="C154" i="1"/>
  <c r="C153" i="1"/>
  <c r="C146" i="1"/>
  <c r="C145" i="1"/>
  <c r="C144" i="1"/>
  <c r="C139" i="1"/>
  <c r="C138" i="1"/>
  <c r="C137" i="1"/>
  <c r="C122" i="1"/>
  <c r="C121" i="1"/>
  <c r="C120" i="1"/>
  <c r="C108" i="1"/>
  <c r="C107" i="1"/>
  <c r="C106" i="1"/>
  <c r="C103" i="1"/>
  <c r="C102" i="1"/>
  <c r="C101" i="1"/>
  <c r="C95" i="1"/>
  <c r="C94" i="1"/>
  <c r="C93" i="1"/>
  <c r="C86" i="1"/>
  <c r="C85" i="1"/>
  <c r="C84" i="1"/>
  <c r="C76" i="1"/>
  <c r="C75" i="1"/>
  <c r="C74" i="1"/>
  <c r="C66" i="1"/>
  <c r="C65" i="1"/>
  <c r="C64" i="1"/>
  <c r="C60" i="1"/>
  <c r="C59" i="1"/>
  <c r="C58" i="1"/>
  <c r="C47" i="1"/>
  <c r="C46" i="1"/>
  <c r="C45" i="1"/>
  <c r="C38" i="1"/>
  <c r="C37" i="1"/>
  <c r="C36" i="1"/>
  <c r="C27" i="1"/>
  <c r="C26" i="1"/>
  <c r="C25" i="1"/>
  <c r="C17" i="1"/>
  <c r="C16" i="1"/>
  <c r="C15" i="1"/>
  <c r="E4" i="1"/>
  <c r="M451" i="1"/>
  <c r="L451" i="1"/>
  <c r="M450" i="1"/>
  <c r="L450" i="1"/>
  <c r="M449" i="1"/>
  <c r="L449" i="1"/>
  <c r="M448" i="1"/>
  <c r="L448" i="1"/>
  <c r="M447" i="1"/>
  <c r="L447" i="1"/>
  <c r="M446" i="1"/>
  <c r="L446" i="1"/>
  <c r="M445" i="1"/>
  <c r="L445" i="1"/>
  <c r="M444" i="1"/>
  <c r="L444" i="1"/>
  <c r="M443" i="1"/>
  <c r="L443" i="1"/>
  <c r="M442" i="1"/>
  <c r="L442" i="1"/>
  <c r="M441" i="1"/>
  <c r="L441" i="1"/>
  <c r="M440" i="1"/>
  <c r="L440" i="1"/>
  <c r="M439" i="1"/>
  <c r="L439" i="1"/>
  <c r="M438" i="1"/>
  <c r="L438" i="1"/>
  <c r="M437" i="1"/>
  <c r="L437" i="1"/>
  <c r="M432" i="1"/>
  <c r="L432" i="1"/>
  <c r="M431" i="1"/>
  <c r="L431" i="1"/>
  <c r="M430" i="1"/>
  <c r="L430" i="1"/>
  <c r="M429" i="1"/>
  <c r="L429" i="1"/>
  <c r="M428" i="1"/>
  <c r="L428" i="1"/>
  <c r="M427" i="1"/>
  <c r="L427" i="1"/>
  <c r="M426" i="1"/>
  <c r="L426" i="1"/>
  <c r="M425" i="1"/>
  <c r="L425" i="1"/>
  <c r="M424" i="1"/>
  <c r="L424" i="1"/>
  <c r="M423" i="1"/>
  <c r="L423" i="1"/>
  <c r="M422" i="1"/>
  <c r="L422" i="1"/>
  <c r="M421" i="1"/>
  <c r="L421" i="1"/>
  <c r="M420" i="1"/>
  <c r="L420" i="1"/>
  <c r="M414" i="1"/>
  <c r="L414" i="1"/>
  <c r="M413" i="1"/>
  <c r="L413" i="1"/>
  <c r="M412" i="1"/>
  <c r="L412" i="1"/>
  <c r="M411" i="1"/>
  <c r="L411" i="1"/>
  <c r="M410" i="1"/>
  <c r="L410" i="1"/>
  <c r="M409" i="1"/>
  <c r="L409" i="1"/>
  <c r="M408" i="1"/>
  <c r="M416" i="1" s="1"/>
  <c r="L408" i="1"/>
  <c r="M403" i="1"/>
  <c r="L403" i="1"/>
  <c r="M402" i="1"/>
  <c r="L402" i="1"/>
  <c r="M401" i="1"/>
  <c r="L401" i="1"/>
  <c r="M400" i="1"/>
  <c r="L400" i="1"/>
  <c r="M399" i="1"/>
  <c r="L399" i="1"/>
  <c r="M398" i="1"/>
  <c r="L398" i="1"/>
  <c r="M397" i="1"/>
  <c r="L397" i="1"/>
  <c r="M392" i="1"/>
  <c r="L392" i="1"/>
  <c r="M387" i="1"/>
  <c r="L387" i="1"/>
  <c r="M386" i="1"/>
  <c r="L386" i="1"/>
  <c r="M385" i="1"/>
  <c r="L385" i="1"/>
  <c r="M384" i="1"/>
  <c r="L384" i="1"/>
  <c r="M383" i="1"/>
  <c r="L383" i="1"/>
  <c r="M382" i="1"/>
  <c r="L382" i="1"/>
  <c r="M381" i="1"/>
  <c r="L381" i="1"/>
  <c r="M380" i="1"/>
  <c r="L380" i="1"/>
  <c r="M375" i="1"/>
  <c r="L375" i="1"/>
  <c r="M374" i="1"/>
  <c r="L374" i="1"/>
  <c r="M373" i="1"/>
  <c r="L373" i="1"/>
  <c r="M372" i="1"/>
  <c r="L372" i="1"/>
  <c r="M371" i="1"/>
  <c r="L371" i="1"/>
  <c r="M370" i="1"/>
  <c r="L370" i="1"/>
  <c r="M369" i="1"/>
  <c r="L369" i="1"/>
  <c r="M368" i="1"/>
  <c r="L368" i="1"/>
  <c r="M367" i="1"/>
  <c r="L367" i="1"/>
  <c r="M366" i="1"/>
  <c r="L366" i="1"/>
  <c r="M365" i="1"/>
  <c r="L365" i="1"/>
  <c r="M364" i="1"/>
  <c r="L364" i="1"/>
  <c r="M359" i="1"/>
  <c r="L359" i="1"/>
  <c r="M358" i="1"/>
  <c r="L358" i="1"/>
  <c r="M357" i="1"/>
  <c r="L357" i="1"/>
  <c r="M356" i="1"/>
  <c r="L356" i="1"/>
  <c r="M355" i="1"/>
  <c r="L355" i="1"/>
  <c r="M354" i="1"/>
  <c r="L354" i="1"/>
  <c r="M353" i="1"/>
  <c r="L353" i="1"/>
  <c r="M352" i="1"/>
  <c r="L352" i="1"/>
  <c r="M351" i="1"/>
  <c r="L351" i="1"/>
  <c r="M350" i="1"/>
  <c r="L350" i="1"/>
  <c r="M349" i="1"/>
  <c r="L349" i="1"/>
  <c r="M348" i="1"/>
  <c r="L348" i="1"/>
  <c r="M347" i="1"/>
  <c r="L347" i="1"/>
  <c r="M346" i="1"/>
  <c r="L346" i="1"/>
  <c r="M341" i="1"/>
  <c r="L341" i="1"/>
  <c r="M340" i="1"/>
  <c r="L340" i="1"/>
  <c r="M339" i="1"/>
  <c r="L339" i="1"/>
  <c r="M338" i="1"/>
  <c r="L338" i="1"/>
  <c r="M337" i="1"/>
  <c r="L337" i="1"/>
  <c r="M336" i="1"/>
  <c r="L336" i="1"/>
  <c r="M335" i="1"/>
  <c r="L335" i="1"/>
  <c r="M334" i="1"/>
  <c r="L334" i="1"/>
  <c r="M333" i="1"/>
  <c r="L333" i="1"/>
  <c r="M332" i="1"/>
  <c r="L332" i="1"/>
  <c r="M331" i="1"/>
  <c r="L331" i="1"/>
  <c r="M330" i="1"/>
  <c r="L330" i="1"/>
  <c r="M329" i="1"/>
  <c r="L329" i="1"/>
  <c r="M328" i="1"/>
  <c r="L328" i="1"/>
  <c r="M323" i="1"/>
  <c r="L323" i="1"/>
  <c r="M322" i="1"/>
  <c r="L322" i="1"/>
  <c r="M321" i="1"/>
  <c r="L321" i="1"/>
  <c r="M320" i="1"/>
  <c r="L320" i="1"/>
  <c r="M315" i="1"/>
  <c r="L315" i="1"/>
  <c r="M314" i="1"/>
  <c r="L314" i="1"/>
  <c r="M313" i="1"/>
  <c r="L313" i="1"/>
  <c r="M312" i="1"/>
  <c r="L312" i="1"/>
  <c r="M311" i="1"/>
  <c r="L311" i="1"/>
  <c r="M310" i="1"/>
  <c r="L310" i="1"/>
  <c r="M309" i="1"/>
  <c r="L309" i="1"/>
  <c r="M304" i="1"/>
  <c r="L304" i="1"/>
  <c r="M303" i="1"/>
  <c r="L303" i="1"/>
  <c r="M302" i="1"/>
  <c r="L302" i="1"/>
  <c r="M301" i="1"/>
  <c r="L301" i="1"/>
  <c r="M296" i="1"/>
  <c r="L296" i="1"/>
  <c r="M295" i="1"/>
  <c r="L295" i="1"/>
  <c r="M294" i="1"/>
  <c r="L294" i="1"/>
  <c r="M293" i="1"/>
  <c r="L293" i="1"/>
  <c r="M292" i="1"/>
  <c r="L292" i="1"/>
  <c r="M291" i="1"/>
  <c r="L291" i="1"/>
  <c r="M290" i="1"/>
  <c r="L290" i="1"/>
  <c r="M289" i="1"/>
  <c r="L289" i="1"/>
  <c r="M288" i="1"/>
  <c r="L288" i="1"/>
  <c r="M287" i="1"/>
  <c r="L287" i="1"/>
  <c r="M286" i="1"/>
  <c r="L286" i="1"/>
  <c r="M285" i="1"/>
  <c r="L285" i="1"/>
  <c r="M284" i="1"/>
  <c r="L284" i="1"/>
  <c r="M283" i="1"/>
  <c r="L283" i="1"/>
  <c r="M282" i="1"/>
  <c r="L282" i="1"/>
  <c r="M277" i="1"/>
  <c r="L277" i="1"/>
  <c r="M276" i="1"/>
  <c r="L276" i="1"/>
  <c r="M275" i="1"/>
  <c r="L275" i="1"/>
  <c r="M270" i="1"/>
  <c r="L270" i="1"/>
  <c r="M269" i="1"/>
  <c r="L269" i="1"/>
  <c r="M268" i="1"/>
  <c r="L268" i="1"/>
  <c r="M267" i="1"/>
  <c r="L267" i="1"/>
  <c r="M266" i="1"/>
  <c r="L266" i="1"/>
  <c r="M265" i="1"/>
  <c r="L265" i="1"/>
  <c r="M260" i="1"/>
  <c r="L260" i="1"/>
  <c r="M259" i="1"/>
  <c r="L259" i="1"/>
  <c r="M258" i="1"/>
  <c r="L258" i="1"/>
  <c r="M257" i="1"/>
  <c r="L257" i="1"/>
  <c r="M256" i="1"/>
  <c r="L256" i="1"/>
  <c r="M255" i="1"/>
  <c r="L255" i="1"/>
  <c r="M254" i="1"/>
  <c r="L254" i="1"/>
  <c r="M253" i="1"/>
  <c r="L253" i="1"/>
  <c r="M248" i="1"/>
  <c r="L248" i="1"/>
  <c r="M247" i="1"/>
  <c r="L247" i="1"/>
  <c r="M246" i="1"/>
  <c r="L246" i="1"/>
  <c r="M245" i="1"/>
  <c r="L245" i="1"/>
  <c r="M244" i="1"/>
  <c r="L244" i="1"/>
  <c r="M243" i="1"/>
  <c r="L243" i="1"/>
  <c r="M242" i="1"/>
  <c r="L242" i="1"/>
  <c r="M237" i="1"/>
  <c r="L237" i="1"/>
  <c r="M236" i="1"/>
  <c r="L236" i="1"/>
  <c r="M235" i="1"/>
  <c r="L235" i="1"/>
  <c r="M234" i="1"/>
  <c r="L234" i="1"/>
  <c r="M233" i="1"/>
  <c r="L233" i="1"/>
  <c r="M232" i="1"/>
  <c r="L232" i="1"/>
  <c r="M231" i="1"/>
  <c r="L231" i="1"/>
  <c r="M230" i="1"/>
  <c r="L230" i="1"/>
  <c r="M225" i="1"/>
  <c r="L225" i="1"/>
  <c r="M224" i="1"/>
  <c r="L224" i="1"/>
  <c r="M223" i="1"/>
  <c r="L223" i="1"/>
  <c r="M222" i="1"/>
  <c r="L222" i="1"/>
  <c r="M221" i="1"/>
  <c r="L221" i="1"/>
  <c r="M220" i="1"/>
  <c r="L220" i="1"/>
  <c r="M219" i="1"/>
  <c r="L219" i="1"/>
  <c r="M218" i="1"/>
  <c r="L218" i="1"/>
  <c r="M217" i="1"/>
  <c r="L217" i="1"/>
  <c r="M216" i="1"/>
  <c r="L216" i="1"/>
  <c r="M215" i="1"/>
  <c r="L215" i="1"/>
  <c r="M214" i="1"/>
  <c r="L214" i="1"/>
  <c r="M213" i="1"/>
  <c r="L213" i="1"/>
  <c r="M208" i="1"/>
  <c r="L208" i="1"/>
  <c r="M207" i="1"/>
  <c r="L207" i="1"/>
  <c r="M206" i="1"/>
  <c r="L206" i="1"/>
  <c r="M205" i="1"/>
  <c r="L205" i="1"/>
  <c r="M204" i="1"/>
  <c r="L204" i="1"/>
  <c r="M203" i="1"/>
  <c r="L203" i="1"/>
  <c r="M202" i="1"/>
  <c r="L202" i="1"/>
  <c r="M201" i="1"/>
  <c r="L201" i="1"/>
  <c r="M200" i="1"/>
  <c r="L200" i="1"/>
  <c r="M199" i="1"/>
  <c r="L199" i="1"/>
  <c r="M194" i="1"/>
  <c r="L194" i="1"/>
  <c r="M193" i="1"/>
  <c r="L193" i="1"/>
  <c r="M192" i="1"/>
  <c r="L192" i="1"/>
  <c r="M191" i="1"/>
  <c r="L191" i="1"/>
  <c r="M190" i="1"/>
  <c r="L190" i="1"/>
  <c r="M189" i="1"/>
  <c r="L189" i="1"/>
  <c r="M184" i="1"/>
  <c r="L184" i="1"/>
  <c r="M183" i="1"/>
  <c r="L183" i="1"/>
  <c r="M182" i="1"/>
  <c r="L182" i="1"/>
  <c r="M181" i="1"/>
  <c r="L181" i="1"/>
  <c r="M180" i="1"/>
  <c r="L180" i="1"/>
  <c r="M174" i="1"/>
  <c r="L174" i="1"/>
  <c r="M173" i="1"/>
  <c r="L173" i="1"/>
  <c r="M172" i="1"/>
  <c r="L172" i="1"/>
  <c r="M171" i="1"/>
  <c r="L171" i="1"/>
  <c r="M170" i="1"/>
  <c r="L170" i="1"/>
  <c r="M169" i="1"/>
  <c r="L169" i="1"/>
  <c r="M168" i="1"/>
  <c r="L168" i="1"/>
  <c r="M167" i="1"/>
  <c r="L167" i="1"/>
  <c r="M166" i="1"/>
  <c r="L166" i="1"/>
  <c r="M165" i="1"/>
  <c r="L165" i="1"/>
  <c r="M164" i="1"/>
  <c r="L164" i="1"/>
  <c r="M163" i="1"/>
  <c r="L163" i="1"/>
  <c r="M162" i="1"/>
  <c r="L162" i="1"/>
  <c r="M161" i="1"/>
  <c r="L161" i="1"/>
  <c r="M160" i="1"/>
  <c r="L160" i="1"/>
  <c r="M159" i="1"/>
  <c r="L159" i="1"/>
  <c r="M158" i="1"/>
  <c r="L158" i="1"/>
  <c r="M157" i="1"/>
  <c r="L157" i="1"/>
  <c r="M156" i="1"/>
  <c r="L156" i="1"/>
  <c r="M151" i="1"/>
  <c r="L151" i="1"/>
  <c r="M150" i="1"/>
  <c r="L150" i="1"/>
  <c r="M149" i="1"/>
  <c r="L149" i="1"/>
  <c r="M148" i="1"/>
  <c r="L148" i="1"/>
  <c r="M147" i="1"/>
  <c r="L147" i="1"/>
  <c r="M142" i="1"/>
  <c r="L142" i="1"/>
  <c r="M141" i="1"/>
  <c r="L141" i="1"/>
  <c r="M140" i="1"/>
  <c r="L140" i="1"/>
  <c r="M135" i="1"/>
  <c r="L135" i="1"/>
  <c r="M134" i="1"/>
  <c r="L134" i="1"/>
  <c r="M133" i="1"/>
  <c r="L133" i="1"/>
  <c r="M132" i="1"/>
  <c r="L132" i="1"/>
  <c r="M131" i="1"/>
  <c r="L131" i="1"/>
  <c r="M130" i="1"/>
  <c r="L130" i="1"/>
  <c r="M129" i="1"/>
  <c r="L129" i="1"/>
  <c r="M128" i="1"/>
  <c r="L128" i="1"/>
  <c r="M127" i="1"/>
  <c r="L127" i="1"/>
  <c r="M126" i="1"/>
  <c r="L126" i="1"/>
  <c r="M125" i="1"/>
  <c r="L125" i="1"/>
  <c r="M124" i="1"/>
  <c r="L124" i="1"/>
  <c r="M123" i="1"/>
  <c r="L123" i="1"/>
  <c r="M118" i="1"/>
  <c r="L118" i="1"/>
  <c r="M117" i="1"/>
  <c r="L117" i="1"/>
  <c r="M116" i="1"/>
  <c r="L116" i="1"/>
  <c r="M115" i="1"/>
  <c r="L115" i="1"/>
  <c r="M114" i="1"/>
  <c r="L114" i="1"/>
  <c r="M113" i="1"/>
  <c r="L113" i="1"/>
  <c r="M112" i="1"/>
  <c r="L112" i="1"/>
  <c r="M111" i="1"/>
  <c r="L111" i="1"/>
  <c r="M110" i="1"/>
  <c r="L110" i="1"/>
  <c r="M109" i="1"/>
  <c r="L109" i="1"/>
  <c r="M104" i="1"/>
  <c r="L104" i="1"/>
  <c r="M99" i="1"/>
  <c r="L99" i="1"/>
  <c r="M98" i="1"/>
  <c r="L98" i="1"/>
  <c r="M97" i="1"/>
  <c r="L97" i="1"/>
  <c r="M96" i="1"/>
  <c r="L96" i="1"/>
  <c r="M91" i="1"/>
  <c r="L91" i="1"/>
  <c r="M90" i="1"/>
  <c r="L90" i="1"/>
  <c r="M89" i="1"/>
  <c r="L89" i="1"/>
  <c r="M88" i="1"/>
  <c r="L88" i="1"/>
  <c r="M87" i="1"/>
  <c r="L87" i="1"/>
  <c r="M82" i="1"/>
  <c r="L82" i="1"/>
  <c r="M81" i="1"/>
  <c r="L81" i="1"/>
  <c r="M80" i="1"/>
  <c r="L80" i="1"/>
  <c r="M79" i="1"/>
  <c r="L79" i="1"/>
  <c r="M78" i="1"/>
  <c r="L78" i="1"/>
  <c r="M77" i="1"/>
  <c r="L77" i="1"/>
  <c r="M72" i="1"/>
  <c r="L72" i="1"/>
  <c r="M71" i="1"/>
  <c r="L71" i="1"/>
  <c r="M70" i="1"/>
  <c r="L70" i="1"/>
  <c r="M69" i="1"/>
  <c r="L69" i="1"/>
  <c r="M68" i="1"/>
  <c r="L68" i="1"/>
  <c r="M67" i="1"/>
  <c r="L67" i="1"/>
  <c r="M62" i="1"/>
  <c r="L62" i="1"/>
  <c r="M61" i="1"/>
  <c r="L61" i="1"/>
  <c r="M56" i="1"/>
  <c r="L56" i="1"/>
  <c r="M55" i="1"/>
  <c r="L55" i="1"/>
  <c r="M54" i="1"/>
  <c r="L54" i="1"/>
  <c r="M53" i="1"/>
  <c r="L53" i="1"/>
  <c r="M52" i="1"/>
  <c r="L52" i="1"/>
  <c r="M51" i="1"/>
  <c r="L51" i="1"/>
  <c r="M50" i="1"/>
  <c r="L50" i="1"/>
  <c r="M49" i="1"/>
  <c r="L49" i="1"/>
  <c r="M48" i="1"/>
  <c r="L48" i="1"/>
  <c r="M43" i="1"/>
  <c r="L43" i="1"/>
  <c r="M42" i="1"/>
  <c r="L42" i="1"/>
  <c r="M41" i="1"/>
  <c r="L41" i="1"/>
  <c r="M40" i="1"/>
  <c r="L40" i="1"/>
  <c r="M39" i="1"/>
  <c r="L39" i="1"/>
  <c r="M34" i="1"/>
  <c r="L34" i="1"/>
  <c r="M33" i="1"/>
  <c r="L33" i="1"/>
  <c r="M32" i="1"/>
  <c r="L32" i="1"/>
  <c r="M31" i="1"/>
  <c r="L31" i="1"/>
  <c r="M30" i="1"/>
  <c r="L30" i="1"/>
  <c r="M29" i="1"/>
  <c r="L29" i="1"/>
  <c r="M28" i="1"/>
  <c r="L28" i="1"/>
  <c r="M23" i="1"/>
  <c r="L23" i="1"/>
  <c r="M22" i="1"/>
  <c r="L22" i="1"/>
  <c r="M21" i="1"/>
  <c r="L21" i="1"/>
  <c r="M20" i="1"/>
  <c r="L20" i="1"/>
  <c r="M19" i="1"/>
  <c r="L19" i="1"/>
  <c r="M18" i="1"/>
  <c r="L18" i="1"/>
  <c r="M13" i="1"/>
  <c r="L13" i="1"/>
  <c r="M12" i="1"/>
  <c r="L12" i="1"/>
  <c r="M7" i="1"/>
  <c r="L7" i="1"/>
  <c r="M6" i="1"/>
  <c r="L6" i="1"/>
  <c r="M5" i="1"/>
  <c r="L5" i="1"/>
  <c r="M4" i="1"/>
  <c r="L4" i="1"/>
  <c r="L3" i="1"/>
  <c r="M3" i="1"/>
  <c r="C4" i="1"/>
  <c r="M176" i="1" l="1"/>
  <c r="N118" i="1"/>
  <c r="N126" i="1"/>
  <c r="N130" i="1"/>
  <c r="N134" i="1"/>
  <c r="N158" i="1"/>
  <c r="N162" i="1"/>
  <c r="N166" i="1"/>
  <c r="N170" i="1"/>
  <c r="N174" i="1"/>
  <c r="N183" i="1"/>
  <c r="N191" i="1"/>
  <c r="N199" i="1"/>
  <c r="N203" i="1"/>
  <c r="N207" i="1"/>
  <c r="N215" i="1"/>
  <c r="N219" i="1"/>
  <c r="N223" i="1"/>
  <c r="N231" i="1"/>
  <c r="N235" i="1"/>
  <c r="N247" i="1"/>
  <c r="N255" i="1"/>
  <c r="N259" i="1"/>
  <c r="N267" i="1"/>
  <c r="N275" i="1"/>
  <c r="N283" i="1"/>
  <c r="N287" i="1"/>
  <c r="N291" i="1"/>
  <c r="N295" i="1"/>
  <c r="N303" i="1"/>
  <c r="N311" i="1"/>
  <c r="N315" i="1"/>
  <c r="N323" i="1"/>
  <c r="N331" i="1"/>
  <c r="N335" i="1"/>
  <c r="N339" i="1"/>
  <c r="N347" i="1"/>
  <c r="N351" i="1"/>
  <c r="N355" i="1"/>
  <c r="N359" i="1"/>
  <c r="N367" i="1"/>
  <c r="N371" i="1"/>
  <c r="N375" i="1"/>
  <c r="N383" i="1"/>
  <c r="N387" i="1"/>
  <c r="N403" i="1"/>
  <c r="N411" i="1"/>
  <c r="N420" i="1"/>
  <c r="N424" i="1"/>
  <c r="N399" i="1"/>
  <c r="N243" i="1"/>
  <c r="N123" i="1"/>
  <c r="N127" i="1"/>
  <c r="N131" i="1"/>
  <c r="N135" i="1"/>
  <c r="N151" i="1"/>
  <c r="N159" i="1"/>
  <c r="N163" i="1"/>
  <c r="N167" i="1"/>
  <c r="N171" i="1"/>
  <c r="N180" i="1"/>
  <c r="N184" i="1"/>
  <c r="N192" i="1"/>
  <c r="N200" i="1"/>
  <c r="N204" i="1"/>
  <c r="N208" i="1"/>
  <c r="N216" i="1"/>
  <c r="N220" i="1"/>
  <c r="N224" i="1"/>
  <c r="N232" i="1"/>
  <c r="N236" i="1"/>
  <c r="N244" i="1"/>
  <c r="N248" i="1"/>
  <c r="N256" i="1"/>
  <c r="N260" i="1"/>
  <c r="N268" i="1"/>
  <c r="N276" i="1"/>
  <c r="N284" i="1"/>
  <c r="N288" i="1"/>
  <c r="N292" i="1"/>
  <c r="N296" i="1"/>
  <c r="N304" i="1"/>
  <c r="N312" i="1"/>
  <c r="N320" i="1"/>
  <c r="N328" i="1"/>
  <c r="N332" i="1"/>
  <c r="N336" i="1"/>
  <c r="N340" i="1"/>
  <c r="N348" i="1"/>
  <c r="N352" i="1"/>
  <c r="N356" i="1"/>
  <c r="N364" i="1"/>
  <c r="N368" i="1"/>
  <c r="N372" i="1"/>
  <c r="N380" i="1"/>
  <c r="N384" i="1"/>
  <c r="H38" i="8"/>
  <c r="N125" i="1"/>
  <c r="N129" i="1"/>
  <c r="N133" i="1"/>
  <c r="N141" i="1"/>
  <c r="N157" i="1"/>
  <c r="N161" i="1"/>
  <c r="N165" i="1"/>
  <c r="N169" i="1"/>
  <c r="N173" i="1"/>
  <c r="N182" i="1"/>
  <c r="N190" i="1"/>
  <c r="N194" i="1"/>
  <c r="N202" i="1"/>
  <c r="N206" i="1"/>
  <c r="N214" i="1"/>
  <c r="N218" i="1"/>
  <c r="N222" i="1"/>
  <c r="N230" i="1"/>
  <c r="N234" i="1"/>
  <c r="N242" i="1"/>
  <c r="N246" i="1"/>
  <c r="N254" i="1"/>
  <c r="N258" i="1"/>
  <c r="N266" i="1"/>
  <c r="N270" i="1"/>
  <c r="N282" i="1"/>
  <c r="N286" i="1"/>
  <c r="N290" i="1"/>
  <c r="N294" i="1"/>
  <c r="N302" i="1"/>
  <c r="N310" i="1"/>
  <c r="N314" i="1"/>
  <c r="N322" i="1"/>
  <c r="N330" i="1"/>
  <c r="N334" i="1"/>
  <c r="N338" i="1"/>
  <c r="N346" i="1"/>
  <c r="N350" i="1"/>
  <c r="N354" i="1"/>
  <c r="N358" i="1"/>
  <c r="N366" i="1"/>
  <c r="N370" i="1"/>
  <c r="N374" i="1"/>
  <c r="N382" i="1"/>
  <c r="N386" i="1"/>
  <c r="N398" i="1"/>
  <c r="N402" i="1"/>
  <c r="N410" i="1"/>
  <c r="N414" i="1"/>
  <c r="N423" i="1"/>
  <c r="N427" i="1"/>
  <c r="N431" i="1"/>
  <c r="N439" i="1"/>
  <c r="N443" i="1"/>
  <c r="N447" i="1"/>
  <c r="N451" i="1"/>
  <c r="N392" i="1"/>
  <c r="N400" i="1"/>
  <c r="N408" i="1"/>
  <c r="N412" i="1"/>
  <c r="N421" i="1"/>
  <c r="N425" i="1"/>
  <c r="N429" i="1"/>
  <c r="N437" i="1"/>
  <c r="N441" i="1"/>
  <c r="N445" i="1"/>
  <c r="N449" i="1"/>
  <c r="N124" i="1"/>
  <c r="N128" i="1"/>
  <c r="N132" i="1"/>
  <c r="N140" i="1"/>
  <c r="N156" i="1"/>
  <c r="N160" i="1"/>
  <c r="N164" i="1"/>
  <c r="N168" i="1"/>
  <c r="N172" i="1"/>
  <c r="N181" i="1"/>
  <c r="N189" i="1"/>
  <c r="N193" i="1"/>
  <c r="N201" i="1"/>
  <c r="N205" i="1"/>
  <c r="N213" i="1"/>
  <c r="N217" i="1"/>
  <c r="N221" i="1"/>
  <c r="N225" i="1"/>
  <c r="N233" i="1"/>
  <c r="N237" i="1"/>
  <c r="N245" i="1"/>
  <c r="N253" i="1"/>
  <c r="N257" i="1"/>
  <c r="N265" i="1"/>
  <c r="N269" i="1"/>
  <c r="N277" i="1"/>
  <c r="N285" i="1"/>
  <c r="N289" i="1"/>
  <c r="N293" i="1"/>
  <c r="N301" i="1"/>
  <c r="N309" i="1"/>
  <c r="N313" i="1"/>
  <c r="N321" i="1"/>
  <c r="N329" i="1"/>
  <c r="N333" i="1"/>
  <c r="N337" i="1"/>
  <c r="N341" i="1"/>
  <c r="N349" i="1"/>
  <c r="N353" i="1"/>
  <c r="N357" i="1"/>
  <c r="N365" i="1"/>
  <c r="N369" i="1"/>
  <c r="N373" i="1"/>
  <c r="N381" i="1"/>
  <c r="N385" i="1"/>
  <c r="N397" i="1"/>
  <c r="N401" i="1"/>
  <c r="N409" i="1"/>
  <c r="N413" i="1"/>
  <c r="N422" i="1"/>
  <c r="N426" i="1"/>
  <c r="H27" i="8"/>
  <c r="H31" i="8"/>
  <c r="H23" i="8"/>
  <c r="H22" i="8"/>
  <c r="H21" i="8"/>
  <c r="H17" i="8"/>
  <c r="H13" i="8"/>
  <c r="H12" i="8"/>
  <c r="H10" i="8"/>
  <c r="H4" i="8"/>
  <c r="H3" i="8"/>
  <c r="H2" i="8"/>
  <c r="N430" i="1"/>
  <c r="N438" i="1"/>
  <c r="N442" i="1"/>
  <c r="N446" i="1"/>
  <c r="N450" i="1"/>
  <c r="N428" i="1"/>
  <c r="N432" i="1"/>
  <c r="N440" i="1"/>
  <c r="N444" i="1"/>
  <c r="N448" i="1"/>
  <c r="N142" i="1"/>
  <c r="N5" i="1"/>
  <c r="N13" i="1"/>
  <c r="N21" i="1"/>
  <c r="N29" i="1"/>
  <c r="N33" i="1"/>
  <c r="N41" i="1"/>
  <c r="N49" i="1"/>
  <c r="N53" i="1"/>
  <c r="N61" i="1"/>
  <c r="N69" i="1"/>
  <c r="N77" i="1"/>
  <c r="N81" i="1"/>
  <c r="N89" i="1"/>
  <c r="N97" i="1"/>
  <c r="N109" i="1"/>
  <c r="N113" i="1"/>
  <c r="N117" i="1"/>
  <c r="N147" i="1"/>
  <c r="N6" i="1"/>
  <c r="N18" i="1"/>
  <c r="N22" i="1"/>
  <c r="N30" i="1"/>
  <c r="N34" i="1"/>
  <c r="N42" i="1"/>
  <c r="N50" i="1"/>
  <c r="N54" i="1"/>
  <c r="N62" i="1"/>
  <c r="N70" i="1"/>
  <c r="N78" i="1"/>
  <c r="N82" i="1"/>
  <c r="N90" i="1"/>
  <c r="N98" i="1"/>
  <c r="N110" i="1"/>
  <c r="N114" i="1"/>
  <c r="N148" i="1"/>
  <c r="N7" i="1"/>
  <c r="N19" i="1"/>
  <c r="N23" i="1"/>
  <c r="N31" i="1"/>
  <c r="N39" i="1"/>
  <c r="N43" i="1"/>
  <c r="N51" i="1"/>
  <c r="N55" i="1"/>
  <c r="N67" i="1"/>
  <c r="N71" i="1"/>
  <c r="N79" i="1"/>
  <c r="N87" i="1"/>
  <c r="N91" i="1"/>
  <c r="N99" i="1"/>
  <c r="N111" i="1"/>
  <c r="N115" i="1"/>
  <c r="N149" i="1"/>
  <c r="N4" i="1"/>
  <c r="N12" i="1"/>
  <c r="N20" i="1"/>
  <c r="N28" i="1"/>
  <c r="N32" i="1"/>
  <c r="N40" i="1"/>
  <c r="N48" i="1"/>
  <c r="N52" i="1"/>
  <c r="N56" i="1"/>
  <c r="N68" i="1"/>
  <c r="N72" i="1"/>
  <c r="N80" i="1"/>
  <c r="N88" i="1"/>
  <c r="N96" i="1"/>
  <c r="N104" i="1"/>
  <c r="N112" i="1"/>
  <c r="N116" i="1"/>
  <c r="N150" i="1"/>
  <c r="N3" i="1"/>
  <c r="H40" i="8"/>
  <c r="H39" i="8"/>
  <c r="H37" i="8"/>
  <c r="H36" i="8"/>
  <c r="H35" i="8"/>
  <c r="H34" i="8"/>
  <c r="H33" i="8"/>
  <c r="H32" i="8"/>
  <c r="H30" i="8"/>
  <c r="H29" i="8"/>
  <c r="H28" i="8"/>
  <c r="H26" i="8"/>
  <c r="H25" i="8"/>
  <c r="H24" i="8"/>
  <c r="H20" i="8"/>
  <c r="H19" i="8"/>
  <c r="H18" i="8"/>
  <c r="H16" i="8"/>
  <c r="H15" i="8"/>
  <c r="H14" i="8"/>
  <c r="H11" i="8"/>
  <c r="H9" i="8"/>
  <c r="H8" i="8"/>
  <c r="H7" i="8"/>
  <c r="H6" i="8"/>
  <c r="H5" i="8"/>
  <c r="I451" i="1"/>
  <c r="H451" i="1"/>
  <c r="I450" i="1"/>
  <c r="H450" i="1"/>
  <c r="I449" i="1"/>
  <c r="H449" i="1"/>
  <c r="I448" i="1"/>
  <c r="H448" i="1"/>
  <c r="I447" i="1"/>
  <c r="H447" i="1"/>
  <c r="I446" i="1"/>
  <c r="H446" i="1"/>
  <c r="I445" i="1"/>
  <c r="H445" i="1"/>
  <c r="I444" i="1"/>
  <c r="H444" i="1"/>
  <c r="I443" i="1"/>
  <c r="H443" i="1"/>
  <c r="I442" i="1"/>
  <c r="H442" i="1"/>
  <c r="I441" i="1"/>
  <c r="H441" i="1"/>
  <c r="I440" i="1"/>
  <c r="H440" i="1"/>
  <c r="I439" i="1"/>
  <c r="H439" i="1"/>
  <c r="I438" i="1"/>
  <c r="H438" i="1"/>
  <c r="I437" i="1"/>
  <c r="H437" i="1"/>
  <c r="I432" i="1"/>
  <c r="H432" i="1"/>
  <c r="I431" i="1"/>
  <c r="H431" i="1"/>
  <c r="I430" i="1"/>
  <c r="H430" i="1"/>
  <c r="I429" i="1"/>
  <c r="H429" i="1"/>
  <c r="I428" i="1"/>
  <c r="H428" i="1"/>
  <c r="I427" i="1"/>
  <c r="H427" i="1"/>
  <c r="I426" i="1"/>
  <c r="H426" i="1"/>
  <c r="I425" i="1"/>
  <c r="H425" i="1"/>
  <c r="I424" i="1"/>
  <c r="H424" i="1"/>
  <c r="I423" i="1"/>
  <c r="H423" i="1"/>
  <c r="I422" i="1"/>
  <c r="H422" i="1"/>
  <c r="I421" i="1"/>
  <c r="H421" i="1"/>
  <c r="I420" i="1"/>
  <c r="H420" i="1"/>
  <c r="I414" i="1"/>
  <c r="H414" i="1"/>
  <c r="I413" i="1"/>
  <c r="H413" i="1"/>
  <c r="I412" i="1"/>
  <c r="H412" i="1"/>
  <c r="I411" i="1"/>
  <c r="H411" i="1"/>
  <c r="I410" i="1"/>
  <c r="H410" i="1"/>
  <c r="I409" i="1"/>
  <c r="H409" i="1"/>
  <c r="I408" i="1"/>
  <c r="H408" i="1"/>
  <c r="I403" i="1"/>
  <c r="H403" i="1"/>
  <c r="I402" i="1"/>
  <c r="H402" i="1"/>
  <c r="I401" i="1"/>
  <c r="H401" i="1"/>
  <c r="I400" i="1"/>
  <c r="H400" i="1"/>
  <c r="I399" i="1"/>
  <c r="H399" i="1"/>
  <c r="I398" i="1"/>
  <c r="H398" i="1"/>
  <c r="I397" i="1"/>
  <c r="H397" i="1"/>
  <c r="I392" i="1"/>
  <c r="H392" i="1"/>
  <c r="I387" i="1"/>
  <c r="H387" i="1"/>
  <c r="I386" i="1"/>
  <c r="H386" i="1"/>
  <c r="I385" i="1"/>
  <c r="H385" i="1"/>
  <c r="I384" i="1"/>
  <c r="H384" i="1"/>
  <c r="I383" i="1"/>
  <c r="H383" i="1"/>
  <c r="I382" i="1"/>
  <c r="H382" i="1"/>
  <c r="I381" i="1"/>
  <c r="H381" i="1"/>
  <c r="I380" i="1"/>
  <c r="H380" i="1"/>
  <c r="I375" i="1"/>
  <c r="H375" i="1"/>
  <c r="I374" i="1"/>
  <c r="H374" i="1"/>
  <c r="I373" i="1"/>
  <c r="H373" i="1"/>
  <c r="I372" i="1"/>
  <c r="H372" i="1"/>
  <c r="I371" i="1"/>
  <c r="H371" i="1"/>
  <c r="I370" i="1"/>
  <c r="H370" i="1"/>
  <c r="I369" i="1"/>
  <c r="H369" i="1"/>
  <c r="I368" i="1"/>
  <c r="H368" i="1"/>
  <c r="I367" i="1"/>
  <c r="H367" i="1"/>
  <c r="I366" i="1"/>
  <c r="H366" i="1"/>
  <c r="I365" i="1"/>
  <c r="H365" i="1"/>
  <c r="I364" i="1"/>
  <c r="H364" i="1"/>
  <c r="I359" i="1"/>
  <c r="H359" i="1"/>
  <c r="I358" i="1"/>
  <c r="H358" i="1"/>
  <c r="I357" i="1"/>
  <c r="H357" i="1"/>
  <c r="I356" i="1"/>
  <c r="H356" i="1"/>
  <c r="I355" i="1"/>
  <c r="H355" i="1"/>
  <c r="I354" i="1"/>
  <c r="H354" i="1"/>
  <c r="I353" i="1"/>
  <c r="H353" i="1"/>
  <c r="I352" i="1"/>
  <c r="H352" i="1"/>
  <c r="I351" i="1"/>
  <c r="H351" i="1"/>
  <c r="I350" i="1"/>
  <c r="H350" i="1"/>
  <c r="I349" i="1"/>
  <c r="H349" i="1"/>
  <c r="I348" i="1"/>
  <c r="H348" i="1"/>
  <c r="I347" i="1"/>
  <c r="H347" i="1"/>
  <c r="I346" i="1"/>
  <c r="H346" i="1"/>
  <c r="I341" i="1"/>
  <c r="H341" i="1"/>
  <c r="I340" i="1"/>
  <c r="H340" i="1"/>
  <c r="I339" i="1"/>
  <c r="H339" i="1"/>
  <c r="I338" i="1"/>
  <c r="H338" i="1"/>
  <c r="I337" i="1"/>
  <c r="H337" i="1"/>
  <c r="I336" i="1"/>
  <c r="H336" i="1"/>
  <c r="I335" i="1"/>
  <c r="H335" i="1"/>
  <c r="I334" i="1"/>
  <c r="H334" i="1"/>
  <c r="I333" i="1"/>
  <c r="H333" i="1"/>
  <c r="I332" i="1"/>
  <c r="H332" i="1"/>
  <c r="I331" i="1"/>
  <c r="H331" i="1"/>
  <c r="I330" i="1"/>
  <c r="H330" i="1"/>
  <c r="I329" i="1"/>
  <c r="H329" i="1"/>
  <c r="I328" i="1"/>
  <c r="H328" i="1"/>
  <c r="I323" i="1"/>
  <c r="H323" i="1"/>
  <c r="I322" i="1"/>
  <c r="H322" i="1"/>
  <c r="I321" i="1"/>
  <c r="H321" i="1"/>
  <c r="I320" i="1"/>
  <c r="H320" i="1"/>
  <c r="I315" i="1"/>
  <c r="H315" i="1"/>
  <c r="I314" i="1"/>
  <c r="H314" i="1"/>
  <c r="I313" i="1"/>
  <c r="H313" i="1"/>
  <c r="I312" i="1"/>
  <c r="H312" i="1"/>
  <c r="I311" i="1"/>
  <c r="H311" i="1"/>
  <c r="I310" i="1"/>
  <c r="H310" i="1"/>
  <c r="I309" i="1"/>
  <c r="H309" i="1"/>
  <c r="I304" i="1"/>
  <c r="H304" i="1"/>
  <c r="I303" i="1"/>
  <c r="H303" i="1"/>
  <c r="I302" i="1"/>
  <c r="H302" i="1"/>
  <c r="I301" i="1"/>
  <c r="H301" i="1"/>
  <c r="I296" i="1"/>
  <c r="H296" i="1"/>
  <c r="I295" i="1"/>
  <c r="H295" i="1"/>
  <c r="I294" i="1"/>
  <c r="H294" i="1"/>
  <c r="I293" i="1"/>
  <c r="H293" i="1"/>
  <c r="I292" i="1"/>
  <c r="H292" i="1"/>
  <c r="I291" i="1"/>
  <c r="H291" i="1"/>
  <c r="I290" i="1"/>
  <c r="H290" i="1"/>
  <c r="I289" i="1"/>
  <c r="H289" i="1"/>
  <c r="I288" i="1"/>
  <c r="H288" i="1"/>
  <c r="I287" i="1"/>
  <c r="H287" i="1"/>
  <c r="I286" i="1"/>
  <c r="H286" i="1"/>
  <c r="I285" i="1"/>
  <c r="H285" i="1"/>
  <c r="I284" i="1"/>
  <c r="H284" i="1"/>
  <c r="I283" i="1"/>
  <c r="H283" i="1"/>
  <c r="I282" i="1"/>
  <c r="H282" i="1"/>
  <c r="I277" i="1"/>
  <c r="H277" i="1"/>
  <c r="I276" i="1"/>
  <c r="H276" i="1"/>
  <c r="I275" i="1"/>
  <c r="H275" i="1"/>
  <c r="I270" i="1"/>
  <c r="H270" i="1"/>
  <c r="I269" i="1"/>
  <c r="H269" i="1"/>
  <c r="I268" i="1"/>
  <c r="H268" i="1"/>
  <c r="I267" i="1"/>
  <c r="H267" i="1"/>
  <c r="I266" i="1"/>
  <c r="H266" i="1"/>
  <c r="I265" i="1"/>
  <c r="H265" i="1"/>
  <c r="I260" i="1"/>
  <c r="H260" i="1"/>
  <c r="I259" i="1"/>
  <c r="H259" i="1"/>
  <c r="I258" i="1"/>
  <c r="H258" i="1"/>
  <c r="I257" i="1"/>
  <c r="H257" i="1"/>
  <c r="I256" i="1"/>
  <c r="H256" i="1"/>
  <c r="I255" i="1"/>
  <c r="H255" i="1"/>
  <c r="I254" i="1"/>
  <c r="H254" i="1"/>
  <c r="I253" i="1"/>
  <c r="H253" i="1"/>
  <c r="I248" i="1"/>
  <c r="H248" i="1"/>
  <c r="I247" i="1"/>
  <c r="H247" i="1"/>
  <c r="I246" i="1"/>
  <c r="H246" i="1"/>
  <c r="I245" i="1"/>
  <c r="H245" i="1"/>
  <c r="I244" i="1"/>
  <c r="H244" i="1"/>
  <c r="I243" i="1"/>
  <c r="H243" i="1"/>
  <c r="I242" i="1"/>
  <c r="H242" i="1"/>
  <c r="I237" i="1"/>
  <c r="H237" i="1"/>
  <c r="I236" i="1"/>
  <c r="H236" i="1"/>
  <c r="I235" i="1"/>
  <c r="H235" i="1"/>
  <c r="I234" i="1"/>
  <c r="H234" i="1"/>
  <c r="I233" i="1"/>
  <c r="H233" i="1"/>
  <c r="I232" i="1"/>
  <c r="H232" i="1"/>
  <c r="I231" i="1"/>
  <c r="H231" i="1"/>
  <c r="I230" i="1"/>
  <c r="H230" i="1"/>
  <c r="I225" i="1"/>
  <c r="H225" i="1"/>
  <c r="I224" i="1"/>
  <c r="H224" i="1"/>
  <c r="I223" i="1"/>
  <c r="H223" i="1"/>
  <c r="I222" i="1"/>
  <c r="H222" i="1"/>
  <c r="I221" i="1"/>
  <c r="H221" i="1"/>
  <c r="I220" i="1"/>
  <c r="H220" i="1"/>
  <c r="I219" i="1"/>
  <c r="H219" i="1"/>
  <c r="I218" i="1"/>
  <c r="H218" i="1"/>
  <c r="I217" i="1"/>
  <c r="H217" i="1"/>
  <c r="I216" i="1"/>
  <c r="H216" i="1"/>
  <c r="I215" i="1"/>
  <c r="H215" i="1"/>
  <c r="I214" i="1"/>
  <c r="H214" i="1"/>
  <c r="I213" i="1"/>
  <c r="H213" i="1"/>
  <c r="I208" i="1"/>
  <c r="H208" i="1"/>
  <c r="I207" i="1"/>
  <c r="H207" i="1"/>
  <c r="I206" i="1"/>
  <c r="H206" i="1"/>
  <c r="I205" i="1"/>
  <c r="H205" i="1"/>
  <c r="I204" i="1"/>
  <c r="H204" i="1"/>
  <c r="I203" i="1"/>
  <c r="H203" i="1"/>
  <c r="I202" i="1"/>
  <c r="H202" i="1"/>
  <c r="I201" i="1"/>
  <c r="H201" i="1"/>
  <c r="I200" i="1"/>
  <c r="H200" i="1"/>
  <c r="I199" i="1"/>
  <c r="H199" i="1"/>
  <c r="I194" i="1"/>
  <c r="H194" i="1"/>
  <c r="I193" i="1"/>
  <c r="H193" i="1"/>
  <c r="I192" i="1"/>
  <c r="H192" i="1"/>
  <c r="I191" i="1"/>
  <c r="H191" i="1"/>
  <c r="I190" i="1"/>
  <c r="H190" i="1"/>
  <c r="I189" i="1"/>
  <c r="H189" i="1"/>
  <c r="I184" i="1"/>
  <c r="H184" i="1"/>
  <c r="I183" i="1"/>
  <c r="H183" i="1"/>
  <c r="I182" i="1"/>
  <c r="H182" i="1"/>
  <c r="I181" i="1"/>
  <c r="H181" i="1"/>
  <c r="I180" i="1"/>
  <c r="H180" i="1"/>
  <c r="I174" i="1"/>
  <c r="H174" i="1"/>
  <c r="I173" i="1"/>
  <c r="H173" i="1"/>
  <c r="I172" i="1"/>
  <c r="H172" i="1"/>
  <c r="I171" i="1"/>
  <c r="H171" i="1"/>
  <c r="I170" i="1"/>
  <c r="H170" i="1"/>
  <c r="I169" i="1"/>
  <c r="H169" i="1"/>
  <c r="I168" i="1"/>
  <c r="H168" i="1"/>
  <c r="I167" i="1"/>
  <c r="H167" i="1"/>
  <c r="I166" i="1"/>
  <c r="H166" i="1"/>
  <c r="I165" i="1"/>
  <c r="H165" i="1"/>
  <c r="I164" i="1"/>
  <c r="H164" i="1"/>
  <c r="I163" i="1"/>
  <c r="H163" i="1"/>
  <c r="I162" i="1"/>
  <c r="H162" i="1"/>
  <c r="I161" i="1"/>
  <c r="H161" i="1"/>
  <c r="I160" i="1"/>
  <c r="H160" i="1"/>
  <c r="I159" i="1"/>
  <c r="H159" i="1"/>
  <c r="I158" i="1"/>
  <c r="H158" i="1"/>
  <c r="I157" i="1"/>
  <c r="H157" i="1"/>
  <c r="I156" i="1"/>
  <c r="H156" i="1"/>
  <c r="I151" i="1"/>
  <c r="H151" i="1"/>
  <c r="I150" i="1"/>
  <c r="H150" i="1"/>
  <c r="I149" i="1"/>
  <c r="H149" i="1"/>
  <c r="I148" i="1"/>
  <c r="H148" i="1"/>
  <c r="I147" i="1"/>
  <c r="H147" i="1"/>
  <c r="I142" i="1"/>
  <c r="H142" i="1"/>
  <c r="I141" i="1"/>
  <c r="H141" i="1"/>
  <c r="I140" i="1"/>
  <c r="H140" i="1"/>
  <c r="I135" i="1"/>
  <c r="H135" i="1"/>
  <c r="I134" i="1"/>
  <c r="H134" i="1"/>
  <c r="I133" i="1"/>
  <c r="H133" i="1"/>
  <c r="I132" i="1"/>
  <c r="H132" i="1"/>
  <c r="I131" i="1"/>
  <c r="H131" i="1"/>
  <c r="I130" i="1"/>
  <c r="H130" i="1"/>
  <c r="I129" i="1"/>
  <c r="H129" i="1"/>
  <c r="I128" i="1"/>
  <c r="H128" i="1"/>
  <c r="I127" i="1"/>
  <c r="H127" i="1"/>
  <c r="I126" i="1"/>
  <c r="H126" i="1"/>
  <c r="I125" i="1"/>
  <c r="H125" i="1"/>
  <c r="I124" i="1"/>
  <c r="H124" i="1"/>
  <c r="I123" i="1"/>
  <c r="H123" i="1"/>
  <c r="I118" i="1"/>
  <c r="H118" i="1"/>
  <c r="I117" i="1"/>
  <c r="H117" i="1"/>
  <c r="I116" i="1"/>
  <c r="H116" i="1"/>
  <c r="I115" i="1"/>
  <c r="H115" i="1"/>
  <c r="I114" i="1"/>
  <c r="H114" i="1"/>
  <c r="I113" i="1"/>
  <c r="H113" i="1"/>
  <c r="I112" i="1"/>
  <c r="H112" i="1"/>
  <c r="I111" i="1"/>
  <c r="H111" i="1"/>
  <c r="I110" i="1"/>
  <c r="H110" i="1"/>
  <c r="I109" i="1"/>
  <c r="H109" i="1"/>
  <c r="I104" i="1"/>
  <c r="H104" i="1"/>
  <c r="I99" i="1"/>
  <c r="H99" i="1"/>
  <c r="I98" i="1"/>
  <c r="H98" i="1"/>
  <c r="I97" i="1"/>
  <c r="H97" i="1"/>
  <c r="I96" i="1"/>
  <c r="H96" i="1"/>
  <c r="I91" i="1"/>
  <c r="H91" i="1"/>
  <c r="I90" i="1"/>
  <c r="H90" i="1"/>
  <c r="I89" i="1"/>
  <c r="H89" i="1"/>
  <c r="I88" i="1"/>
  <c r="H88" i="1"/>
  <c r="I87" i="1"/>
  <c r="H87" i="1"/>
  <c r="I82" i="1"/>
  <c r="H82" i="1"/>
  <c r="I81" i="1"/>
  <c r="H81" i="1"/>
  <c r="I80" i="1"/>
  <c r="H80" i="1"/>
  <c r="I79" i="1"/>
  <c r="H79" i="1"/>
  <c r="I78" i="1"/>
  <c r="H78" i="1"/>
  <c r="I77" i="1"/>
  <c r="H77" i="1"/>
  <c r="I72" i="1"/>
  <c r="H72" i="1"/>
  <c r="I71" i="1"/>
  <c r="H71" i="1"/>
  <c r="I70" i="1"/>
  <c r="H70" i="1"/>
  <c r="I69" i="1"/>
  <c r="H69" i="1"/>
  <c r="I68" i="1"/>
  <c r="H68" i="1"/>
  <c r="I67" i="1"/>
  <c r="H67" i="1"/>
  <c r="I62" i="1"/>
  <c r="H62" i="1"/>
  <c r="I61" i="1"/>
  <c r="H61" i="1"/>
  <c r="I56" i="1"/>
  <c r="H56" i="1"/>
  <c r="I55" i="1"/>
  <c r="H55" i="1"/>
  <c r="I54" i="1"/>
  <c r="H54" i="1"/>
  <c r="I53" i="1"/>
  <c r="H53" i="1"/>
  <c r="I52" i="1"/>
  <c r="H52" i="1"/>
  <c r="I51" i="1"/>
  <c r="H51" i="1"/>
  <c r="I50" i="1"/>
  <c r="H50" i="1"/>
  <c r="I49" i="1"/>
  <c r="H49" i="1"/>
  <c r="I48" i="1"/>
  <c r="H48" i="1"/>
  <c r="I43" i="1"/>
  <c r="H43" i="1"/>
  <c r="I42" i="1"/>
  <c r="H42" i="1"/>
  <c r="I41" i="1"/>
  <c r="H41" i="1"/>
  <c r="I40" i="1"/>
  <c r="H40" i="1"/>
  <c r="I39" i="1"/>
  <c r="H39" i="1"/>
  <c r="I34" i="1"/>
  <c r="H34" i="1"/>
  <c r="I33" i="1"/>
  <c r="H33" i="1"/>
  <c r="I32" i="1"/>
  <c r="H32" i="1"/>
  <c r="I31" i="1"/>
  <c r="H31" i="1"/>
  <c r="I30" i="1"/>
  <c r="H30" i="1"/>
  <c r="I29" i="1"/>
  <c r="H29" i="1"/>
  <c r="I28" i="1"/>
  <c r="H28" i="1"/>
  <c r="I23" i="1"/>
  <c r="H23" i="1"/>
  <c r="I22" i="1"/>
  <c r="H22" i="1"/>
  <c r="I21" i="1"/>
  <c r="H21" i="1"/>
  <c r="I20" i="1"/>
  <c r="H20" i="1"/>
  <c r="I19" i="1"/>
  <c r="H19" i="1"/>
  <c r="I18" i="1"/>
  <c r="H18" i="1"/>
  <c r="I13" i="1"/>
  <c r="H13" i="1"/>
  <c r="I12" i="1"/>
  <c r="H12" i="1"/>
  <c r="I4" i="1"/>
  <c r="I5" i="1"/>
  <c r="I6" i="1"/>
  <c r="I7" i="1"/>
  <c r="I3" i="1"/>
  <c r="H4" i="1"/>
  <c r="H5" i="1"/>
  <c r="H6" i="1"/>
  <c r="H7" i="1"/>
  <c r="I416" i="1" l="1"/>
  <c r="I176" i="1"/>
  <c r="N176" i="1"/>
  <c r="N416" i="1"/>
  <c r="J140" i="1"/>
  <c r="J174" i="1"/>
  <c r="J90" i="1"/>
  <c r="J149" i="1"/>
  <c r="J68" i="1"/>
  <c r="J72" i="1"/>
  <c r="J170" i="1"/>
  <c r="J69" i="1"/>
  <c r="J80" i="1"/>
  <c r="J91" i="1"/>
  <c r="J99" i="1"/>
  <c r="J111" i="1"/>
  <c r="J115" i="1"/>
  <c r="J180" i="1"/>
  <c r="J184" i="1"/>
  <c r="J192" i="1"/>
  <c r="J200" i="1"/>
  <c r="J204" i="1"/>
  <c r="J208" i="1"/>
  <c r="J216" i="1"/>
  <c r="J220" i="1"/>
  <c r="J224" i="1"/>
  <c r="J232" i="1"/>
  <c r="J236" i="1"/>
  <c r="J244" i="1"/>
  <c r="J248" i="1"/>
  <c r="J256" i="1"/>
  <c r="J260" i="1"/>
  <c r="J268" i="1"/>
  <c r="J276" i="1"/>
  <c r="J77" i="1"/>
  <c r="J81" i="1"/>
  <c r="J96" i="1"/>
  <c r="J104" i="1"/>
  <c r="J112" i="1"/>
  <c r="J116" i="1"/>
  <c r="J150" i="1"/>
  <c r="J181" i="1"/>
  <c r="J189" i="1"/>
  <c r="J193" i="1"/>
  <c r="J201" i="1"/>
  <c r="J205" i="1"/>
  <c r="J213" i="1"/>
  <c r="J217" i="1"/>
  <c r="J221" i="1"/>
  <c r="J225" i="1"/>
  <c r="J233" i="1"/>
  <c r="J237" i="1"/>
  <c r="J245" i="1"/>
  <c r="J253" i="1"/>
  <c r="J257" i="1"/>
  <c r="J265" i="1"/>
  <c r="J269" i="1"/>
  <c r="J78" i="1"/>
  <c r="J97" i="1"/>
  <c r="J109" i="1"/>
  <c r="J113" i="1"/>
  <c r="J117" i="1"/>
  <c r="J182" i="1"/>
  <c r="J190" i="1"/>
  <c r="J194" i="1"/>
  <c r="J202" i="1"/>
  <c r="J206" i="1"/>
  <c r="J214" i="1"/>
  <c r="J218" i="1"/>
  <c r="J222" i="1"/>
  <c r="J230" i="1"/>
  <c r="J234" i="1"/>
  <c r="J242" i="1"/>
  <c r="J246" i="1"/>
  <c r="J254" i="1"/>
  <c r="J258" i="1"/>
  <c r="J266" i="1"/>
  <c r="J270" i="1"/>
  <c r="J79" i="1"/>
  <c r="J98" i="1"/>
  <c r="J110" i="1"/>
  <c r="J114" i="1"/>
  <c r="J141" i="1"/>
  <c r="J171" i="1"/>
  <c r="J183" i="1"/>
  <c r="J191" i="1"/>
  <c r="J199" i="1"/>
  <c r="J203" i="1"/>
  <c r="J207" i="1"/>
  <c r="J215" i="1"/>
  <c r="J219" i="1"/>
  <c r="J223" i="1"/>
  <c r="J231" i="1"/>
  <c r="J235" i="1"/>
  <c r="J243" i="1"/>
  <c r="J247" i="1"/>
  <c r="J255" i="1"/>
  <c r="J259" i="1"/>
  <c r="J267" i="1"/>
  <c r="J275" i="1"/>
  <c r="J18" i="1"/>
  <c r="J22" i="1"/>
  <c r="J30" i="1"/>
  <c r="J34" i="1"/>
  <c r="J42" i="1"/>
  <c r="J50" i="1"/>
  <c r="J54" i="1"/>
  <c r="J62" i="1"/>
  <c r="J88" i="1"/>
  <c r="J123" i="1"/>
  <c r="J127" i="1"/>
  <c r="J131" i="1"/>
  <c r="J135" i="1"/>
  <c r="J142" i="1"/>
  <c r="J157" i="1"/>
  <c r="J161" i="1"/>
  <c r="J165" i="1"/>
  <c r="J169" i="1"/>
  <c r="J172" i="1"/>
  <c r="J284" i="1"/>
  <c r="J288" i="1"/>
  <c r="J292" i="1"/>
  <c r="J296" i="1"/>
  <c r="J304" i="1"/>
  <c r="J312" i="1"/>
  <c r="J320" i="1"/>
  <c r="J328" i="1"/>
  <c r="J332" i="1"/>
  <c r="J336" i="1"/>
  <c r="J340" i="1"/>
  <c r="J348" i="1"/>
  <c r="J352" i="1"/>
  <c r="J356" i="1"/>
  <c r="J364" i="1"/>
  <c r="J368" i="1"/>
  <c r="J372" i="1"/>
  <c r="J380" i="1"/>
  <c r="J384" i="1"/>
  <c r="J392" i="1"/>
  <c r="J400" i="1"/>
  <c r="J408" i="1"/>
  <c r="J412" i="1"/>
  <c r="J421" i="1"/>
  <c r="J425" i="1"/>
  <c r="J429" i="1"/>
  <c r="J437" i="1"/>
  <c r="J441" i="1"/>
  <c r="J445" i="1"/>
  <c r="J449" i="1"/>
  <c r="J19" i="1"/>
  <c r="J23" i="1"/>
  <c r="J31" i="1"/>
  <c r="J39" i="1"/>
  <c r="J43" i="1"/>
  <c r="J51" i="1"/>
  <c r="J55" i="1"/>
  <c r="J67" i="1"/>
  <c r="J70" i="1"/>
  <c r="J89" i="1"/>
  <c r="J124" i="1"/>
  <c r="J128" i="1"/>
  <c r="J132" i="1"/>
  <c r="J147" i="1"/>
  <c r="J158" i="1"/>
  <c r="J162" i="1"/>
  <c r="J166" i="1"/>
  <c r="J173" i="1"/>
  <c r="J277" i="1"/>
  <c r="J285" i="1"/>
  <c r="J289" i="1"/>
  <c r="J293" i="1"/>
  <c r="J301" i="1"/>
  <c r="J309" i="1"/>
  <c r="J313" i="1"/>
  <c r="J321" i="1"/>
  <c r="J329" i="1"/>
  <c r="J333" i="1"/>
  <c r="J337" i="1"/>
  <c r="J341" i="1"/>
  <c r="J349" i="1"/>
  <c r="J353" i="1"/>
  <c r="J357" i="1"/>
  <c r="J365" i="1"/>
  <c r="J369" i="1"/>
  <c r="J373" i="1"/>
  <c r="J381" i="1"/>
  <c r="J385" i="1"/>
  <c r="J397" i="1"/>
  <c r="J401" i="1"/>
  <c r="J409" i="1"/>
  <c r="J413" i="1"/>
  <c r="J422" i="1"/>
  <c r="J426" i="1"/>
  <c r="J430" i="1"/>
  <c r="J438" i="1"/>
  <c r="J442" i="1"/>
  <c r="J446" i="1"/>
  <c r="J450" i="1"/>
  <c r="J12" i="1"/>
  <c r="J20" i="1"/>
  <c r="J28" i="1"/>
  <c r="J32" i="1"/>
  <c r="J40" i="1"/>
  <c r="J48" i="1"/>
  <c r="J52" i="1"/>
  <c r="J56" i="1"/>
  <c r="J71" i="1"/>
  <c r="J82" i="1"/>
  <c r="J125" i="1"/>
  <c r="J129" i="1"/>
  <c r="J133" i="1"/>
  <c r="J148" i="1"/>
  <c r="J151" i="1"/>
  <c r="J159" i="1"/>
  <c r="J163" i="1"/>
  <c r="J167" i="1"/>
  <c r="J282" i="1"/>
  <c r="J286" i="1"/>
  <c r="J290" i="1"/>
  <c r="J294" i="1"/>
  <c r="J302" i="1"/>
  <c r="J310" i="1"/>
  <c r="J314" i="1"/>
  <c r="J322" i="1"/>
  <c r="J330" i="1"/>
  <c r="J334" i="1"/>
  <c r="J338" i="1"/>
  <c r="J346" i="1"/>
  <c r="J350" i="1"/>
  <c r="J354" i="1"/>
  <c r="J358" i="1"/>
  <c r="J366" i="1"/>
  <c r="J370" i="1"/>
  <c r="J374" i="1"/>
  <c r="J382" i="1"/>
  <c r="J386" i="1"/>
  <c r="J398" i="1"/>
  <c r="J402" i="1"/>
  <c r="J410" i="1"/>
  <c r="J414" i="1"/>
  <c r="J423" i="1"/>
  <c r="J427" i="1"/>
  <c r="J431" i="1"/>
  <c r="J439" i="1"/>
  <c r="J443" i="1"/>
  <c r="J447" i="1"/>
  <c r="J451" i="1"/>
  <c r="J13" i="1"/>
  <c r="J21" i="1"/>
  <c r="J29" i="1"/>
  <c r="J33" i="1"/>
  <c r="J41" i="1"/>
  <c r="J49" i="1"/>
  <c r="J53" i="1"/>
  <c r="J61" i="1"/>
  <c r="J87" i="1"/>
  <c r="J118" i="1"/>
  <c r="J126" i="1"/>
  <c r="J130" i="1"/>
  <c r="J134" i="1"/>
  <c r="J156" i="1"/>
  <c r="J160" i="1"/>
  <c r="J164" i="1"/>
  <c r="J168" i="1"/>
  <c r="J283" i="1"/>
  <c r="J287" i="1"/>
  <c r="J291" i="1"/>
  <c r="J295" i="1"/>
  <c r="J303" i="1"/>
  <c r="J311" i="1"/>
  <c r="J315" i="1"/>
  <c r="J323" i="1"/>
  <c r="J331" i="1"/>
  <c r="J335" i="1"/>
  <c r="J339" i="1"/>
  <c r="J347" i="1"/>
  <c r="J351" i="1"/>
  <c r="J355" i="1"/>
  <c r="J359" i="1"/>
  <c r="J367" i="1"/>
  <c r="J371" i="1"/>
  <c r="J375" i="1"/>
  <c r="J383" i="1"/>
  <c r="J387" i="1"/>
  <c r="J399" i="1"/>
  <c r="J403" i="1"/>
  <c r="J411" i="1"/>
  <c r="J420" i="1"/>
  <c r="J424" i="1"/>
  <c r="J428" i="1"/>
  <c r="J432" i="1"/>
  <c r="J440" i="1"/>
  <c r="J444" i="1"/>
  <c r="J448" i="1"/>
  <c r="J416" i="1" l="1"/>
  <c r="J176" i="1"/>
  <c r="E67" i="1"/>
  <c r="C255" i="1" l="1"/>
  <c r="C452" i="1"/>
  <c r="C451" i="1"/>
  <c r="C450" i="1"/>
  <c r="C449" i="1"/>
  <c r="C448" i="1"/>
  <c r="C447" i="1"/>
  <c r="C446" i="1"/>
  <c r="C445" i="1"/>
  <c r="C444" i="1"/>
  <c r="C443" i="1"/>
  <c r="C442" i="1"/>
  <c r="C441" i="1"/>
  <c r="C440" i="1"/>
  <c r="C439" i="1"/>
  <c r="C438" i="1"/>
  <c r="C437" i="1"/>
  <c r="C433" i="1"/>
  <c r="C432" i="1"/>
  <c r="C431" i="1"/>
  <c r="C430" i="1"/>
  <c r="C429" i="1"/>
  <c r="C428" i="1"/>
  <c r="C427" i="1"/>
  <c r="C426" i="1"/>
  <c r="C425" i="1"/>
  <c r="C424" i="1"/>
  <c r="C423" i="1"/>
  <c r="C422" i="1"/>
  <c r="C421" i="1"/>
  <c r="C420" i="1"/>
  <c r="C416" i="1"/>
  <c r="C414" i="1"/>
  <c r="C413" i="1"/>
  <c r="C412" i="1"/>
  <c r="C411" i="1"/>
  <c r="C410" i="1"/>
  <c r="C409" i="1"/>
  <c r="C408" i="1"/>
  <c r="C404" i="1"/>
  <c r="C403" i="1"/>
  <c r="C402" i="1"/>
  <c r="C401" i="1"/>
  <c r="C400" i="1"/>
  <c r="C399" i="1"/>
  <c r="C398" i="1"/>
  <c r="C397" i="1"/>
  <c r="C393" i="1"/>
  <c r="C392" i="1"/>
  <c r="C388" i="1"/>
  <c r="C387" i="1"/>
  <c r="C386" i="1"/>
  <c r="C385" i="1"/>
  <c r="C384" i="1"/>
  <c r="C383" i="1"/>
  <c r="C382" i="1"/>
  <c r="C381" i="1"/>
  <c r="C380" i="1"/>
  <c r="C376" i="1"/>
  <c r="C375" i="1"/>
  <c r="C374" i="1"/>
  <c r="C373" i="1"/>
  <c r="C372" i="1"/>
  <c r="C371" i="1"/>
  <c r="C370" i="1"/>
  <c r="C369" i="1"/>
  <c r="C368" i="1"/>
  <c r="C367" i="1"/>
  <c r="C366" i="1"/>
  <c r="C365" i="1"/>
  <c r="C364" i="1"/>
  <c r="C360" i="1"/>
  <c r="C359" i="1"/>
  <c r="C358" i="1"/>
  <c r="C357" i="1"/>
  <c r="C356" i="1"/>
  <c r="C355" i="1"/>
  <c r="C354" i="1"/>
  <c r="C353" i="1"/>
  <c r="C352" i="1"/>
  <c r="C351" i="1"/>
  <c r="C350" i="1"/>
  <c r="C349" i="1"/>
  <c r="C348" i="1"/>
  <c r="C347" i="1"/>
  <c r="C346" i="1"/>
  <c r="C342" i="1"/>
  <c r="C341" i="1"/>
  <c r="C340" i="1"/>
  <c r="C339" i="1"/>
  <c r="C338" i="1"/>
  <c r="C337" i="1"/>
  <c r="C336" i="1"/>
  <c r="C335" i="1"/>
  <c r="C334" i="1"/>
  <c r="C333" i="1"/>
  <c r="C332" i="1"/>
  <c r="C331" i="1"/>
  <c r="C330" i="1"/>
  <c r="C329" i="1"/>
  <c r="C328" i="1"/>
  <c r="C324" i="1"/>
  <c r="C323" i="1"/>
  <c r="C322" i="1"/>
  <c r="C321" i="1"/>
  <c r="C320" i="1"/>
  <c r="C316" i="1"/>
  <c r="C315" i="1"/>
  <c r="C314" i="1"/>
  <c r="C313" i="1"/>
  <c r="C312" i="1"/>
  <c r="C311" i="1"/>
  <c r="C310" i="1"/>
  <c r="C309" i="1"/>
  <c r="C305" i="1"/>
  <c r="C304" i="1"/>
  <c r="C303" i="1"/>
  <c r="C302" i="1"/>
  <c r="C301" i="1"/>
  <c r="C297" i="1"/>
  <c r="C296" i="1"/>
  <c r="C295" i="1"/>
  <c r="C294" i="1"/>
  <c r="C293" i="1"/>
  <c r="C292" i="1"/>
  <c r="C291" i="1"/>
  <c r="C290" i="1"/>
  <c r="C289" i="1"/>
  <c r="C288" i="1"/>
  <c r="C287" i="1"/>
  <c r="C286" i="1"/>
  <c r="C285" i="1"/>
  <c r="C284" i="1"/>
  <c r="C283" i="1"/>
  <c r="C282" i="1"/>
  <c r="C278" i="1"/>
  <c r="C277" i="1"/>
  <c r="C276" i="1"/>
  <c r="C275" i="1"/>
  <c r="C271" i="1"/>
  <c r="C270" i="1"/>
  <c r="C269" i="1"/>
  <c r="C268" i="1"/>
  <c r="C267" i="1"/>
  <c r="C266" i="1"/>
  <c r="C265" i="1"/>
  <c r="C261" i="1"/>
  <c r="C260" i="1"/>
  <c r="C259" i="1"/>
  <c r="C258" i="1"/>
  <c r="C257" i="1"/>
  <c r="C256" i="1"/>
  <c r="C254" i="1"/>
  <c r="C253" i="1"/>
  <c r="C249" i="1"/>
  <c r="C248" i="1"/>
  <c r="C247" i="1"/>
  <c r="C246" i="1"/>
  <c r="C245" i="1"/>
  <c r="C244" i="1"/>
  <c r="C243" i="1"/>
  <c r="C242" i="1"/>
  <c r="C238" i="1"/>
  <c r="C237" i="1"/>
  <c r="C236" i="1"/>
  <c r="C235" i="1"/>
  <c r="C234" i="1"/>
  <c r="C233" i="1"/>
  <c r="C232" i="1"/>
  <c r="C231" i="1"/>
  <c r="C230" i="1"/>
  <c r="C226" i="1"/>
  <c r="C225" i="1"/>
  <c r="C224" i="1"/>
  <c r="C223" i="1"/>
  <c r="C222" i="1"/>
  <c r="C221" i="1"/>
  <c r="C220" i="1"/>
  <c r="C219" i="1"/>
  <c r="C218" i="1"/>
  <c r="C217" i="1"/>
  <c r="C216" i="1"/>
  <c r="C215" i="1"/>
  <c r="C214" i="1"/>
  <c r="C213" i="1"/>
  <c r="C209" i="1"/>
  <c r="C208" i="1"/>
  <c r="C207" i="1"/>
  <c r="C206" i="1"/>
  <c r="C205" i="1"/>
  <c r="C204" i="1"/>
  <c r="C203" i="1"/>
  <c r="C202" i="1"/>
  <c r="C201" i="1"/>
  <c r="C200" i="1"/>
  <c r="C199" i="1"/>
  <c r="C195" i="1"/>
  <c r="C194" i="1"/>
  <c r="C193" i="1"/>
  <c r="C192" i="1"/>
  <c r="C191" i="1"/>
  <c r="C190" i="1"/>
  <c r="C189" i="1"/>
  <c r="C185" i="1"/>
  <c r="C184" i="1"/>
  <c r="C183" i="1"/>
  <c r="C182" i="1"/>
  <c r="C181" i="1"/>
  <c r="C180" i="1"/>
  <c r="C176" i="1"/>
  <c r="C174" i="1"/>
  <c r="C173" i="1"/>
  <c r="C172" i="1"/>
  <c r="C171" i="1"/>
  <c r="C170" i="1"/>
  <c r="C169" i="1"/>
  <c r="C168" i="1"/>
  <c r="C167" i="1"/>
  <c r="C166" i="1"/>
  <c r="C165" i="1"/>
  <c r="C164" i="1"/>
  <c r="C163" i="1"/>
  <c r="C162" i="1"/>
  <c r="C161" i="1"/>
  <c r="C160" i="1"/>
  <c r="C159" i="1"/>
  <c r="C158" i="1"/>
  <c r="C157" i="1"/>
  <c r="C156" i="1"/>
  <c r="C152" i="1"/>
  <c r="C151" i="1"/>
  <c r="C150" i="1"/>
  <c r="C149" i="1"/>
  <c r="C148" i="1"/>
  <c r="C147" i="1"/>
  <c r="C143" i="1"/>
  <c r="C142" i="1"/>
  <c r="C141" i="1"/>
  <c r="C140" i="1"/>
  <c r="C136" i="1"/>
  <c r="C135" i="1"/>
  <c r="C134" i="1"/>
  <c r="C133" i="1"/>
  <c r="C132" i="1"/>
  <c r="C131" i="1"/>
  <c r="C130" i="1"/>
  <c r="C129" i="1"/>
  <c r="C128" i="1"/>
  <c r="C127" i="1"/>
  <c r="C126" i="1"/>
  <c r="C125" i="1"/>
  <c r="C124" i="1"/>
  <c r="C123" i="1"/>
  <c r="C119" i="1"/>
  <c r="C118" i="1"/>
  <c r="C117" i="1"/>
  <c r="C116" i="1"/>
  <c r="C115" i="1"/>
  <c r="C114" i="1"/>
  <c r="C113" i="1"/>
  <c r="C112" i="1"/>
  <c r="C111" i="1"/>
  <c r="C110" i="1"/>
  <c r="C109" i="1"/>
  <c r="C105" i="1"/>
  <c r="C104" i="1"/>
  <c r="C100" i="1"/>
  <c r="C99" i="1"/>
  <c r="C98" i="1"/>
  <c r="C97" i="1"/>
  <c r="C96" i="1"/>
  <c r="C92" i="1"/>
  <c r="C91" i="1"/>
  <c r="C90" i="1"/>
  <c r="C89" i="1"/>
  <c r="C88" i="1"/>
  <c r="C87" i="1"/>
  <c r="C83" i="1"/>
  <c r="C82" i="1"/>
  <c r="C81" i="1"/>
  <c r="C80" i="1"/>
  <c r="C79" i="1"/>
  <c r="C78" i="1"/>
  <c r="C77" i="1"/>
  <c r="C73" i="1"/>
  <c r="C72" i="1"/>
  <c r="C71" i="1"/>
  <c r="C70" i="1"/>
  <c r="C69" i="1"/>
  <c r="C68" i="1"/>
  <c r="C67" i="1"/>
  <c r="C63" i="1"/>
  <c r="C62" i="1"/>
  <c r="C61" i="1"/>
  <c r="C57" i="1"/>
  <c r="C56" i="1"/>
  <c r="C55" i="1"/>
  <c r="C54" i="1"/>
  <c r="C53" i="1"/>
  <c r="C52" i="1"/>
  <c r="C51" i="1"/>
  <c r="C50" i="1"/>
  <c r="C49" i="1"/>
  <c r="C48" i="1"/>
  <c r="C44" i="1"/>
  <c r="C43" i="1"/>
  <c r="C42" i="1"/>
  <c r="C41" i="1"/>
  <c r="C40" i="1"/>
  <c r="C39" i="1"/>
  <c r="C35" i="1"/>
  <c r="C34" i="1"/>
  <c r="C33" i="1"/>
  <c r="C32" i="1"/>
  <c r="C31" i="1"/>
  <c r="C30" i="1"/>
  <c r="C29" i="1"/>
  <c r="C28" i="1"/>
  <c r="C24" i="1"/>
  <c r="C23" i="1"/>
  <c r="C22" i="1"/>
  <c r="C21" i="1"/>
  <c r="C20" i="1"/>
  <c r="C19" i="1"/>
  <c r="C18" i="1"/>
  <c r="C14" i="1"/>
  <c r="C13" i="1"/>
  <c r="C12" i="1"/>
  <c r="C11" i="1"/>
  <c r="C10" i="1"/>
  <c r="C9" i="1"/>
  <c r="C8" i="1"/>
  <c r="C5" i="1"/>
  <c r="C6" i="1"/>
  <c r="C7" i="1"/>
  <c r="E445" i="1"/>
  <c r="E20" i="1" l="1"/>
  <c r="E32" i="1"/>
  <c r="E48" i="1"/>
  <c r="E56" i="1"/>
  <c r="E72" i="1"/>
  <c r="E104" i="1"/>
  <c r="E116" i="1"/>
  <c r="E128" i="1"/>
  <c r="E140" i="1"/>
  <c r="E156" i="1"/>
  <c r="E164" i="1"/>
  <c r="E172" i="1"/>
  <c r="E189" i="1"/>
  <c r="E201" i="1"/>
  <c r="E213" i="1"/>
  <c r="E221" i="1"/>
  <c r="E233" i="1"/>
  <c r="E245" i="1"/>
  <c r="E257" i="1"/>
  <c r="E269" i="1"/>
  <c r="E285" i="1"/>
  <c r="E293" i="1"/>
  <c r="E309" i="1"/>
  <c r="E321" i="1"/>
  <c r="E333" i="1"/>
  <c r="E341" i="1"/>
  <c r="E353" i="1"/>
  <c r="E365" i="1"/>
  <c r="E373" i="1"/>
  <c r="E385" i="1"/>
  <c r="E401" i="1"/>
  <c r="E413" i="1"/>
  <c r="E426" i="1"/>
  <c r="E438" i="1"/>
  <c r="E446" i="1"/>
  <c r="E5" i="1"/>
  <c r="E21" i="1"/>
  <c r="E33" i="1"/>
  <c r="E49" i="1"/>
  <c r="E61" i="1"/>
  <c r="E77" i="1"/>
  <c r="E89" i="1"/>
  <c r="E109" i="1"/>
  <c r="E117" i="1"/>
  <c r="E129" i="1"/>
  <c r="E141" i="1"/>
  <c r="E157" i="1"/>
  <c r="E165" i="1"/>
  <c r="E173" i="1"/>
  <c r="E190" i="1"/>
  <c r="E202" i="1"/>
  <c r="E214" i="1"/>
  <c r="E222" i="1"/>
  <c r="E234" i="1"/>
  <c r="E246" i="1"/>
  <c r="E258" i="1"/>
  <c r="E270" i="1"/>
  <c r="E286" i="1"/>
  <c r="E294" i="1"/>
  <c r="E310" i="1"/>
  <c r="E322" i="1"/>
  <c r="E334" i="1"/>
  <c r="E346" i="1"/>
  <c r="E354" i="1"/>
  <c r="E366" i="1"/>
  <c r="E374" i="1"/>
  <c r="E386" i="1"/>
  <c r="E402" i="1"/>
  <c r="E414" i="1"/>
  <c r="E427" i="1"/>
  <c r="E439" i="1"/>
  <c r="E447" i="1"/>
  <c r="E6" i="1"/>
  <c r="E22" i="1"/>
  <c r="E34" i="1"/>
  <c r="E50" i="1"/>
  <c r="E62" i="1"/>
  <c r="E78" i="1"/>
  <c r="E90" i="1"/>
  <c r="E110" i="1"/>
  <c r="E118" i="1"/>
  <c r="E130" i="1"/>
  <c r="E142" i="1"/>
  <c r="E158" i="1"/>
  <c r="E166" i="1"/>
  <c r="E174" i="1"/>
  <c r="E191" i="1"/>
  <c r="E203" i="1"/>
  <c r="E215" i="1"/>
  <c r="E223" i="1"/>
  <c r="E235" i="1"/>
  <c r="E247" i="1"/>
  <c r="E259" i="1"/>
  <c r="E275" i="1"/>
  <c r="E287" i="1"/>
  <c r="E295" i="1"/>
  <c r="E311" i="1"/>
  <c r="E323" i="1"/>
  <c r="E335" i="1"/>
  <c r="E347" i="1"/>
  <c r="E355" i="1"/>
  <c r="E367" i="1"/>
  <c r="E375" i="1"/>
  <c r="E387" i="1"/>
  <c r="E403" i="1"/>
  <c r="E420" i="1"/>
  <c r="E428" i="1"/>
  <c r="E440" i="1"/>
  <c r="E448" i="1"/>
  <c r="E7" i="1"/>
  <c r="E23" i="1"/>
  <c r="E39" i="1"/>
  <c r="E51" i="1"/>
  <c r="E79" i="1"/>
  <c r="E91" i="1"/>
  <c r="E111" i="1"/>
  <c r="E123" i="1"/>
  <c r="E131" i="1"/>
  <c r="E147" i="1"/>
  <c r="E159" i="1"/>
  <c r="E167" i="1"/>
  <c r="E180" i="1"/>
  <c r="E192" i="1"/>
  <c r="E204" i="1"/>
  <c r="E216" i="1"/>
  <c r="E224" i="1"/>
  <c r="E236" i="1"/>
  <c r="E248" i="1"/>
  <c r="E260" i="1"/>
  <c r="E276" i="1"/>
  <c r="E288" i="1"/>
  <c r="E296" i="1"/>
  <c r="E312" i="1"/>
  <c r="E328" i="1"/>
  <c r="E336" i="1"/>
  <c r="E348" i="1"/>
  <c r="E356" i="1"/>
  <c r="E368" i="1"/>
  <c r="E380" i="1"/>
  <c r="E392" i="1"/>
  <c r="E408" i="1"/>
  <c r="E421" i="1"/>
  <c r="E429" i="1"/>
  <c r="E441" i="1"/>
  <c r="E449" i="1"/>
  <c r="E12" i="1"/>
  <c r="E28" i="1"/>
  <c r="E40" i="1"/>
  <c r="E52" i="1"/>
  <c r="E68" i="1"/>
  <c r="E80" i="1"/>
  <c r="E96" i="1"/>
  <c r="E112" i="1"/>
  <c r="E124" i="1"/>
  <c r="E132" i="1"/>
  <c r="E148" i="1"/>
  <c r="E160" i="1"/>
  <c r="E168" i="1"/>
  <c r="E181" i="1"/>
  <c r="E193" i="1"/>
  <c r="E205" i="1"/>
  <c r="E217" i="1"/>
  <c r="E225" i="1"/>
  <c r="E237" i="1"/>
  <c r="E253" i="1"/>
  <c r="E265" i="1"/>
  <c r="E277" i="1"/>
  <c r="E289" i="1"/>
  <c r="E301" i="1"/>
  <c r="E313" i="1"/>
  <c r="E329" i="1"/>
  <c r="E337" i="1"/>
  <c r="E349" i="1"/>
  <c r="E357" i="1"/>
  <c r="E369" i="1"/>
  <c r="E381" i="1"/>
  <c r="E397" i="1"/>
  <c r="E409" i="1"/>
  <c r="E422" i="1"/>
  <c r="E430" i="1"/>
  <c r="E442" i="1"/>
  <c r="E450" i="1"/>
  <c r="E13" i="1"/>
  <c r="E29" i="1"/>
  <c r="E41" i="1"/>
  <c r="E53" i="1"/>
  <c r="E69" i="1"/>
  <c r="E81" i="1"/>
  <c r="E97" i="1"/>
  <c r="E113" i="1"/>
  <c r="E125" i="1"/>
  <c r="E133" i="1"/>
  <c r="E149" i="1"/>
  <c r="E161" i="1"/>
  <c r="E169" i="1"/>
  <c r="E182" i="1"/>
  <c r="E194" i="1"/>
  <c r="E206" i="1"/>
  <c r="E218" i="1"/>
  <c r="E230" i="1"/>
  <c r="E242" i="1"/>
  <c r="E254" i="1"/>
  <c r="E266" i="1"/>
  <c r="E282" i="1"/>
  <c r="E290" i="1"/>
  <c r="E302" i="1"/>
  <c r="E314" i="1"/>
  <c r="E330" i="1"/>
  <c r="E338" i="1"/>
  <c r="E350" i="1"/>
  <c r="E358" i="1"/>
  <c r="E370" i="1"/>
  <c r="E382" i="1"/>
  <c r="E398" i="1"/>
  <c r="E410" i="1"/>
  <c r="E423" i="1"/>
  <c r="E431" i="1"/>
  <c r="E443" i="1"/>
  <c r="E451" i="1"/>
  <c r="E18" i="1"/>
  <c r="E30" i="1"/>
  <c r="E42" i="1"/>
  <c r="E54" i="1"/>
  <c r="E70" i="1"/>
  <c r="E82" i="1"/>
  <c r="E98" i="1"/>
  <c r="E114" i="1"/>
  <c r="E126" i="1"/>
  <c r="E134" i="1"/>
  <c r="E150" i="1"/>
  <c r="E162" i="1"/>
  <c r="E170" i="1"/>
  <c r="E183" i="1"/>
  <c r="E199" i="1"/>
  <c r="E207" i="1"/>
  <c r="E219" i="1"/>
  <c r="E231" i="1"/>
  <c r="E243" i="1"/>
  <c r="E255" i="1"/>
  <c r="E267" i="1"/>
  <c r="E283" i="1"/>
  <c r="E291" i="1"/>
  <c r="E303" i="1"/>
  <c r="E315" i="1"/>
  <c r="E331" i="1"/>
  <c r="E339" i="1"/>
  <c r="E351" i="1"/>
  <c r="E359" i="1"/>
  <c r="E371" i="1"/>
  <c r="E383" i="1"/>
  <c r="E399" i="1"/>
  <c r="E411" i="1"/>
  <c r="E424" i="1"/>
  <c r="E432" i="1"/>
  <c r="E444" i="1"/>
  <c r="E19" i="1"/>
  <c r="E31" i="1"/>
  <c r="E43" i="1"/>
  <c r="E55" i="1"/>
  <c r="E71" i="1"/>
  <c r="E87" i="1"/>
  <c r="E99" i="1"/>
  <c r="E115" i="1"/>
  <c r="E127" i="1"/>
  <c r="E135" i="1"/>
  <c r="E151" i="1"/>
  <c r="E163" i="1"/>
  <c r="E171" i="1"/>
  <c r="E184" i="1"/>
  <c r="E200" i="1"/>
  <c r="E208" i="1"/>
  <c r="E220" i="1"/>
  <c r="E232" i="1"/>
  <c r="E244" i="1"/>
  <c r="E256" i="1"/>
  <c r="E268" i="1"/>
  <c r="E284" i="1"/>
  <c r="E292" i="1"/>
  <c r="E304" i="1"/>
  <c r="E320" i="1"/>
  <c r="E332" i="1"/>
  <c r="E340" i="1"/>
  <c r="E352" i="1"/>
  <c r="E364" i="1"/>
  <c r="E372" i="1"/>
  <c r="E384" i="1"/>
  <c r="E400" i="1"/>
  <c r="E412" i="1"/>
  <c r="E425" i="1"/>
  <c r="E437" i="1"/>
  <c r="E176" i="1" l="1"/>
  <c r="E416" i="1"/>
  <c r="E35" i="1"/>
  <c r="D3" i="1"/>
  <c r="H3" i="1"/>
  <c r="D4" i="1"/>
  <c r="D5" i="1"/>
  <c r="D6" i="1"/>
  <c r="D7" i="1"/>
  <c r="D12" i="1"/>
  <c r="D13" i="1"/>
  <c r="D18" i="1"/>
  <c r="D19" i="1"/>
  <c r="D20" i="1"/>
  <c r="D21" i="1"/>
  <c r="D22" i="1"/>
  <c r="D23" i="1"/>
  <c r="D28" i="1"/>
  <c r="D29" i="1"/>
  <c r="D30" i="1"/>
  <c r="D31" i="1"/>
  <c r="D32" i="1"/>
  <c r="D33" i="1"/>
  <c r="D34" i="1"/>
  <c r="D39" i="1"/>
  <c r="D40" i="1"/>
  <c r="D41" i="1"/>
  <c r="D42" i="1"/>
  <c r="D43" i="1"/>
  <c r="D48" i="1"/>
  <c r="D49" i="1"/>
  <c r="D50" i="1"/>
  <c r="D51" i="1"/>
  <c r="D52" i="1"/>
  <c r="D53" i="1"/>
  <c r="D54" i="1"/>
  <c r="D55" i="1"/>
  <c r="D56" i="1"/>
  <c r="D61" i="1"/>
  <c r="D62" i="1"/>
  <c r="D67" i="1"/>
  <c r="D68" i="1"/>
  <c r="D69" i="1"/>
  <c r="D70" i="1"/>
  <c r="D71" i="1"/>
  <c r="D72" i="1"/>
  <c r="D77" i="1"/>
  <c r="D78" i="1"/>
  <c r="D79" i="1"/>
  <c r="D80" i="1"/>
  <c r="D81" i="1"/>
  <c r="D82" i="1"/>
  <c r="D87" i="1"/>
  <c r="D88" i="1"/>
  <c r="D89" i="1"/>
  <c r="D90" i="1"/>
  <c r="D91" i="1"/>
  <c r="D96" i="1"/>
  <c r="D97" i="1"/>
  <c r="D98" i="1"/>
  <c r="D99" i="1"/>
  <c r="D104" i="1"/>
  <c r="D105" i="1" s="1"/>
  <c r="D106" i="1" s="1"/>
  <c r="H105" i="1"/>
  <c r="D109" i="1"/>
  <c r="D110" i="1"/>
  <c r="D111" i="1"/>
  <c r="D112" i="1"/>
  <c r="D113" i="1"/>
  <c r="D114" i="1"/>
  <c r="D115" i="1"/>
  <c r="D116" i="1"/>
  <c r="D117" i="1"/>
  <c r="D118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40" i="1"/>
  <c r="D141" i="1"/>
  <c r="D142" i="1"/>
  <c r="D147" i="1"/>
  <c r="D148" i="1"/>
  <c r="D149" i="1"/>
  <c r="D150" i="1"/>
  <c r="D151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80" i="1"/>
  <c r="D181" i="1"/>
  <c r="D182" i="1"/>
  <c r="D183" i="1"/>
  <c r="D184" i="1"/>
  <c r="D189" i="1"/>
  <c r="D190" i="1"/>
  <c r="D191" i="1"/>
  <c r="D192" i="1"/>
  <c r="D193" i="1"/>
  <c r="D194" i="1"/>
  <c r="D199" i="1"/>
  <c r="D200" i="1"/>
  <c r="D201" i="1"/>
  <c r="D202" i="1"/>
  <c r="D203" i="1"/>
  <c r="D204" i="1"/>
  <c r="D205" i="1"/>
  <c r="D206" i="1"/>
  <c r="D207" i="1"/>
  <c r="D208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30" i="1"/>
  <c r="D231" i="1"/>
  <c r="D232" i="1"/>
  <c r="D233" i="1"/>
  <c r="D234" i="1"/>
  <c r="D235" i="1"/>
  <c r="D236" i="1"/>
  <c r="D237" i="1"/>
  <c r="D242" i="1"/>
  <c r="D243" i="1"/>
  <c r="D244" i="1"/>
  <c r="D245" i="1"/>
  <c r="D246" i="1"/>
  <c r="D247" i="1"/>
  <c r="D248" i="1"/>
  <c r="D253" i="1"/>
  <c r="D254" i="1"/>
  <c r="D255" i="1"/>
  <c r="D256" i="1"/>
  <c r="D257" i="1"/>
  <c r="D258" i="1"/>
  <c r="D259" i="1"/>
  <c r="D260" i="1"/>
  <c r="D265" i="1"/>
  <c r="D266" i="1"/>
  <c r="D267" i="1"/>
  <c r="D268" i="1"/>
  <c r="D269" i="1"/>
  <c r="D270" i="1"/>
  <c r="D275" i="1"/>
  <c r="D276" i="1"/>
  <c r="D277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301" i="1"/>
  <c r="D302" i="1"/>
  <c r="D303" i="1"/>
  <c r="D304" i="1"/>
  <c r="D309" i="1"/>
  <c r="D310" i="1"/>
  <c r="D311" i="1"/>
  <c r="D312" i="1"/>
  <c r="D313" i="1"/>
  <c r="D314" i="1"/>
  <c r="D315" i="1"/>
  <c r="D320" i="1"/>
  <c r="D321" i="1"/>
  <c r="D322" i="1"/>
  <c r="D323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M404" i="1"/>
  <c r="I452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08" i="1"/>
  <c r="D409" i="1"/>
  <c r="D410" i="1"/>
  <c r="D411" i="1"/>
  <c r="D412" i="1"/>
  <c r="D413" i="1"/>
  <c r="D414" i="1"/>
  <c r="D397" i="1"/>
  <c r="D398" i="1"/>
  <c r="F398" i="1" s="1"/>
  <c r="D399" i="1"/>
  <c r="D400" i="1"/>
  <c r="D401" i="1"/>
  <c r="D402" i="1"/>
  <c r="D403" i="1"/>
  <c r="D392" i="1"/>
  <c r="D380" i="1"/>
  <c r="D381" i="1"/>
  <c r="D382" i="1"/>
  <c r="D383" i="1"/>
  <c r="D384" i="1"/>
  <c r="D385" i="1"/>
  <c r="D386" i="1"/>
  <c r="D387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59" i="1"/>
  <c r="D358" i="1"/>
  <c r="D357" i="1"/>
  <c r="D356" i="1"/>
  <c r="D352" i="1"/>
  <c r="D351" i="1"/>
  <c r="D350" i="1"/>
  <c r="D349" i="1"/>
  <c r="D348" i="1"/>
  <c r="D355" i="1"/>
  <c r="D354" i="1"/>
  <c r="D353" i="1"/>
  <c r="D347" i="1"/>
  <c r="D346" i="1"/>
  <c r="D107" i="1" l="1"/>
  <c r="D108" i="1" s="1"/>
  <c r="B13" i="8" s="1"/>
  <c r="H106" i="1"/>
  <c r="D92" i="1"/>
  <c r="D93" i="1" s="1"/>
  <c r="D94" i="1" s="1"/>
  <c r="D95" i="1" s="1"/>
  <c r="F412" i="1"/>
  <c r="F432" i="1"/>
  <c r="F424" i="1"/>
  <c r="F431" i="1"/>
  <c r="F445" i="1"/>
  <c r="F351" i="1"/>
  <c r="F375" i="1"/>
  <c r="F368" i="1"/>
  <c r="F365" i="1"/>
  <c r="F387" i="1"/>
  <c r="F350" i="1"/>
  <c r="F358" i="1"/>
  <c r="F352" i="1"/>
  <c r="I360" i="1"/>
  <c r="F371" i="1"/>
  <c r="F382" i="1"/>
  <c r="F401" i="1"/>
  <c r="F411" i="1"/>
  <c r="F450" i="1"/>
  <c r="M452" i="1"/>
  <c r="J452" i="1"/>
  <c r="H452" i="1" s="1"/>
  <c r="H453" i="1" s="1"/>
  <c r="F451" i="1"/>
  <c r="E404" i="1"/>
  <c r="F410" i="1"/>
  <c r="F426" i="1"/>
  <c r="F446" i="1"/>
  <c r="N388" i="1"/>
  <c r="N376" i="1"/>
  <c r="F427" i="1"/>
  <c r="F443" i="1"/>
  <c r="F359" i="1"/>
  <c r="F430" i="1"/>
  <c r="F422" i="1"/>
  <c r="F442" i="1"/>
  <c r="F425" i="1"/>
  <c r="F354" i="1"/>
  <c r="I388" i="1"/>
  <c r="F347" i="1"/>
  <c r="F355" i="1"/>
  <c r="F386" i="1"/>
  <c r="F400" i="1"/>
  <c r="F413" i="1"/>
  <c r="F429" i="1"/>
  <c r="F438" i="1"/>
  <c r="F225" i="1"/>
  <c r="F421" i="1"/>
  <c r="F370" i="1"/>
  <c r="F348" i="1"/>
  <c r="F356" i="1"/>
  <c r="F373" i="1"/>
  <c r="I376" i="1"/>
  <c r="E388" i="1"/>
  <c r="F403" i="1"/>
  <c r="F409" i="1"/>
  <c r="F447" i="1"/>
  <c r="F353" i="1"/>
  <c r="E376" i="1"/>
  <c r="F381" i="1"/>
  <c r="F374" i="1"/>
  <c r="F367" i="1"/>
  <c r="F384" i="1"/>
  <c r="F349" i="1"/>
  <c r="F357" i="1"/>
  <c r="F372" i="1"/>
  <c r="F369" i="1"/>
  <c r="F366" i="1"/>
  <c r="F383" i="1"/>
  <c r="E393" i="1"/>
  <c r="F402" i="1"/>
  <c r="F399" i="1"/>
  <c r="I404" i="1"/>
  <c r="F408" i="1"/>
  <c r="E433" i="1"/>
  <c r="I433" i="1"/>
  <c r="F448" i="1"/>
  <c r="F444" i="1"/>
  <c r="N404" i="1"/>
  <c r="L404" i="1" s="1"/>
  <c r="F428" i="1"/>
  <c r="F385" i="1"/>
  <c r="F439" i="1"/>
  <c r="E452" i="1"/>
  <c r="F440" i="1"/>
  <c r="F341" i="1"/>
  <c r="F337" i="1"/>
  <c r="F331" i="1"/>
  <c r="E342" i="1"/>
  <c r="F311" i="1"/>
  <c r="F236" i="1"/>
  <c r="F334" i="1"/>
  <c r="E209" i="1"/>
  <c r="F339" i="1"/>
  <c r="F414" i="1"/>
  <c r="F423" i="1"/>
  <c r="F449" i="1"/>
  <c r="F441" i="1"/>
  <c r="F313" i="1"/>
  <c r="F304" i="1"/>
  <c r="F323" i="1"/>
  <c r="F310" i="1"/>
  <c r="M271" i="1"/>
  <c r="F330" i="1"/>
  <c r="F295" i="1"/>
  <c r="M195" i="1"/>
  <c r="F336" i="1"/>
  <c r="F333" i="1"/>
  <c r="F321" i="1"/>
  <c r="F292" i="1"/>
  <c r="F267" i="1"/>
  <c r="F202" i="1"/>
  <c r="F340" i="1"/>
  <c r="F338" i="1"/>
  <c r="I342" i="1"/>
  <c r="F332" i="1"/>
  <c r="F329" i="1"/>
  <c r="F315" i="1"/>
  <c r="E305" i="1"/>
  <c r="F293" i="1"/>
  <c r="F246" i="1"/>
  <c r="E8" i="1"/>
  <c r="J7" i="1"/>
  <c r="I14" i="1"/>
  <c r="F30" i="1"/>
  <c r="F31" i="1"/>
  <c r="F54" i="1"/>
  <c r="M83" i="1"/>
  <c r="F82" i="1"/>
  <c r="E92" i="1"/>
  <c r="F89" i="1"/>
  <c r="F90" i="1"/>
  <c r="I100" i="1"/>
  <c r="I8" i="1"/>
  <c r="J4" i="1"/>
  <c r="M44" i="1"/>
  <c r="E57" i="1"/>
  <c r="F49" i="1"/>
  <c r="M73" i="1"/>
  <c r="F72" i="1"/>
  <c r="E83" i="1"/>
  <c r="M100" i="1"/>
  <c r="I105" i="1"/>
  <c r="E119" i="1"/>
  <c r="F19" i="1"/>
  <c r="I35" i="1"/>
  <c r="F42" i="1"/>
  <c r="F43" i="1"/>
  <c r="M63" i="1"/>
  <c r="F70" i="1"/>
  <c r="F99" i="1"/>
  <c r="M8" i="1"/>
  <c r="F13" i="1"/>
  <c r="F40" i="1"/>
  <c r="F68" i="1"/>
  <c r="M92" i="1"/>
  <c r="F4" i="1"/>
  <c r="F5" i="1"/>
  <c r="I24" i="1"/>
  <c r="F32" i="1"/>
  <c r="F56" i="1"/>
  <c r="E63" i="1"/>
  <c r="J5" i="1"/>
  <c r="F7" i="1"/>
  <c r="M14" i="1"/>
  <c r="F51" i="1"/>
  <c r="I92" i="1"/>
  <c r="E136" i="1"/>
  <c r="M143" i="1"/>
  <c r="F62" i="1"/>
  <c r="F98" i="1"/>
  <c r="I119" i="1"/>
  <c r="F112" i="1"/>
  <c r="F116" i="1"/>
  <c r="E143" i="1"/>
  <c r="E152" i="1"/>
  <c r="M152" i="1"/>
  <c r="F157" i="1"/>
  <c r="F159" i="1"/>
  <c r="F161" i="1"/>
  <c r="F163" i="1"/>
  <c r="F165" i="1"/>
  <c r="F167" i="1"/>
  <c r="F169" i="1"/>
  <c r="F53" i="1"/>
  <c r="F97" i="1"/>
  <c r="F127" i="1"/>
  <c r="F6" i="1"/>
  <c r="E44" i="1"/>
  <c r="F79" i="1"/>
  <c r="F88" i="1"/>
  <c r="F117" i="1"/>
  <c r="F141" i="1"/>
  <c r="J6" i="1"/>
  <c r="F23" i="1"/>
  <c r="F81" i="1"/>
  <c r="F125" i="1"/>
  <c r="F148" i="1"/>
  <c r="F158" i="1"/>
  <c r="F50" i="1"/>
  <c r="M105" i="1"/>
  <c r="F114" i="1"/>
  <c r="F135" i="1"/>
  <c r="E185" i="1"/>
  <c r="I57" i="1"/>
  <c r="F110" i="1"/>
  <c r="I143" i="1"/>
  <c r="F34" i="1"/>
  <c r="F80" i="1"/>
  <c r="F78" i="1"/>
  <c r="F118" i="1"/>
  <c r="I136" i="1"/>
  <c r="F170" i="1"/>
  <c r="I185" i="1"/>
  <c r="F183" i="1"/>
  <c r="F166" i="1"/>
  <c r="E73" i="1"/>
  <c r="F181" i="1"/>
  <c r="F182" i="1"/>
  <c r="E195" i="1"/>
  <c r="E226" i="1"/>
  <c r="E238" i="1"/>
  <c r="F233" i="1"/>
  <c r="I249" i="1"/>
  <c r="F254" i="1"/>
  <c r="F257" i="1"/>
  <c r="E297" i="1"/>
  <c r="F285" i="1"/>
  <c r="F131" i="1"/>
  <c r="F200" i="1"/>
  <c r="F203" i="1"/>
  <c r="F220" i="1"/>
  <c r="F52" i="1"/>
  <c r="E105" i="1"/>
  <c r="F173" i="1"/>
  <c r="F190" i="1"/>
  <c r="F193" i="1"/>
  <c r="F214" i="1"/>
  <c r="F217" i="1"/>
  <c r="F234" i="1"/>
  <c r="F258" i="1"/>
  <c r="E271" i="1"/>
  <c r="F289" i="1"/>
  <c r="F29" i="1"/>
  <c r="M136" i="1"/>
  <c r="F171" i="1"/>
  <c r="F172" i="1"/>
  <c r="F204" i="1"/>
  <c r="F207" i="1"/>
  <c r="I226" i="1"/>
  <c r="F224" i="1"/>
  <c r="M249" i="1"/>
  <c r="F248" i="1"/>
  <c r="F255" i="1"/>
  <c r="F115" i="1"/>
  <c r="F194" i="1"/>
  <c r="F201" i="1"/>
  <c r="F218" i="1"/>
  <c r="I238" i="1"/>
  <c r="E249" i="1"/>
  <c r="F245" i="1"/>
  <c r="F266" i="1"/>
  <c r="F269" i="1"/>
  <c r="I278" i="1"/>
  <c r="I297" i="1"/>
  <c r="F290" i="1"/>
  <c r="F142" i="1"/>
  <c r="F191" i="1"/>
  <c r="F208" i="1"/>
  <c r="F215" i="1"/>
  <c r="F232" i="1"/>
  <c r="F235" i="1"/>
  <c r="M261" i="1"/>
  <c r="F256" i="1"/>
  <c r="F259" i="1"/>
  <c r="F284" i="1"/>
  <c r="M185" i="1"/>
  <c r="E278" i="1"/>
  <c r="F287" i="1"/>
  <c r="F288" i="1"/>
  <c r="M305" i="1"/>
  <c r="F132" i="1"/>
  <c r="E261" i="1"/>
  <c r="F270" i="1"/>
  <c r="M297" i="1"/>
  <c r="F294" i="1"/>
  <c r="F164" i="1"/>
  <c r="F291" i="1"/>
  <c r="M316" i="1"/>
  <c r="F162" i="1"/>
  <c r="F216" i="1"/>
  <c r="F222" i="1"/>
  <c r="F302" i="1"/>
  <c r="E316" i="1"/>
  <c r="F312" i="1"/>
  <c r="F314" i="1"/>
  <c r="E324" i="1"/>
  <c r="M324" i="1"/>
  <c r="F322" i="1"/>
  <c r="F168" i="1"/>
  <c r="F205" i="1"/>
  <c r="M238" i="1"/>
  <c r="F260" i="1"/>
  <c r="M226" i="1"/>
  <c r="F247" i="1"/>
  <c r="F268" i="1"/>
  <c r="F276" i="1"/>
  <c r="F277" i="1"/>
  <c r="F296" i="1"/>
  <c r="F303" i="1"/>
  <c r="I316" i="1"/>
  <c r="F335" i="1"/>
  <c r="F301" i="1"/>
  <c r="F286" i="1"/>
  <c r="I261" i="1"/>
  <c r="F244" i="1"/>
  <c r="F126" i="1"/>
  <c r="F231" i="1"/>
  <c r="F221" i="1"/>
  <c r="F123" i="1"/>
  <c r="F243" i="1"/>
  <c r="F184" i="1"/>
  <c r="F199" i="1"/>
  <c r="F192" i="1"/>
  <c r="F150" i="1"/>
  <c r="F283" i="1"/>
  <c r="F237" i="1"/>
  <c r="F219" i="1"/>
  <c r="F206" i="1"/>
  <c r="F223" i="1"/>
  <c r="F160" i="1"/>
  <c r="F130" i="1"/>
  <c r="F140" i="1"/>
  <c r="F180" i="1"/>
  <c r="F174" i="1"/>
  <c r="F111" i="1"/>
  <c r="F20" i="1"/>
  <c r="F149" i="1"/>
  <c r="J119" i="1"/>
  <c r="F133" i="1"/>
  <c r="F91" i="1"/>
  <c r="F151" i="1"/>
  <c r="F128" i="1"/>
  <c r="F113" i="1"/>
  <c r="F21" i="1"/>
  <c r="F129" i="1"/>
  <c r="F134" i="1"/>
  <c r="F124" i="1"/>
  <c r="F48" i="1"/>
  <c r="F33" i="1"/>
  <c r="F22" i="1"/>
  <c r="F55" i="1"/>
  <c r="F69" i="1"/>
  <c r="F41" i="1"/>
  <c r="F71" i="1"/>
  <c r="F416" i="1" l="1"/>
  <c r="D416" i="1" s="1"/>
  <c r="H454" i="1"/>
  <c r="H455" i="1" s="1"/>
  <c r="D40" i="8" s="1"/>
  <c r="L405" i="1"/>
  <c r="L406" i="1" s="1"/>
  <c r="L407" i="1" s="1"/>
  <c r="F37" i="8" s="1"/>
  <c r="H107" i="1"/>
  <c r="H108" i="1" s="1"/>
  <c r="D13" i="8" s="1"/>
  <c r="B11" i="8"/>
  <c r="H119" i="1"/>
  <c r="H120" i="1" s="1"/>
  <c r="J278" i="1"/>
  <c r="H278" i="1" s="1"/>
  <c r="J57" i="1"/>
  <c r="H57" i="1" s="1"/>
  <c r="H58" i="1" s="1"/>
  <c r="M388" i="1"/>
  <c r="L388" i="1" s="1"/>
  <c r="M376" i="1"/>
  <c r="L376" i="1" s="1"/>
  <c r="L377" i="1" s="1"/>
  <c r="L378" i="1" s="1"/>
  <c r="L379" i="1" s="1"/>
  <c r="N14" i="1"/>
  <c r="L14" i="1" s="1"/>
  <c r="F143" i="1"/>
  <c r="D143" i="1" s="1"/>
  <c r="N185" i="1"/>
  <c r="L185" i="1" s="1"/>
  <c r="H176" i="1"/>
  <c r="H177" i="1" s="1"/>
  <c r="J100" i="1"/>
  <c r="H100" i="1" s="1"/>
  <c r="N271" i="1"/>
  <c r="L271" i="1" s="1"/>
  <c r="N92" i="1"/>
  <c r="L92" i="1" s="1"/>
  <c r="L93" i="1" s="1"/>
  <c r="L94" i="1" s="1"/>
  <c r="L95" i="1" s="1"/>
  <c r="F11" i="8" s="1"/>
  <c r="F305" i="1"/>
  <c r="D305" i="1" s="1"/>
  <c r="F185" i="1"/>
  <c r="D185" i="1" s="1"/>
  <c r="F209" i="1"/>
  <c r="D209" i="1" s="1"/>
  <c r="F136" i="1"/>
  <c r="D136" i="1" s="1"/>
  <c r="F57" i="1"/>
  <c r="D57" i="1" s="1"/>
  <c r="F109" i="1"/>
  <c r="F119" i="1" s="1"/>
  <c r="D119" i="1" s="1"/>
  <c r="N73" i="1"/>
  <c r="L73" i="1" s="1"/>
  <c r="N105" i="1"/>
  <c r="L105" i="1" s="1"/>
  <c r="L106" i="1" s="1"/>
  <c r="L107" i="1" s="1"/>
  <c r="L108" i="1" s="1"/>
  <c r="F13" i="8" s="1"/>
  <c r="F147" i="1"/>
  <c r="F152" i="1" s="1"/>
  <c r="D152" i="1" s="1"/>
  <c r="D153" i="1" s="1"/>
  <c r="F265" i="1"/>
  <c r="F271" i="1" s="1"/>
  <c r="D271" i="1" s="1"/>
  <c r="F420" i="1"/>
  <c r="F433" i="1" s="1"/>
  <c r="D433" i="1" s="1"/>
  <c r="N63" i="1"/>
  <c r="L63" i="1" s="1"/>
  <c r="F39" i="1"/>
  <c r="F44" i="1" s="1"/>
  <c r="D44" i="1" s="1"/>
  <c r="F61" i="1"/>
  <c r="F63" i="1" s="1"/>
  <c r="D63" i="1" s="1"/>
  <c r="F230" i="1"/>
  <c r="F238" i="1" s="1"/>
  <c r="D238" i="1" s="1"/>
  <c r="F328" i="1"/>
  <c r="F342" i="1" s="1"/>
  <c r="D342" i="1" s="1"/>
  <c r="J105" i="1"/>
  <c r="J376" i="1"/>
  <c r="H376" i="1" s="1"/>
  <c r="H377" i="1" s="1"/>
  <c r="H378" i="1" s="1"/>
  <c r="H379" i="1" s="1"/>
  <c r="J136" i="1"/>
  <c r="H136" i="1" s="1"/>
  <c r="N433" i="1"/>
  <c r="M433" i="1"/>
  <c r="N452" i="1"/>
  <c r="L452" i="1" s="1"/>
  <c r="J388" i="1"/>
  <c r="H388" i="1" s="1"/>
  <c r="H389" i="1" s="1"/>
  <c r="J360" i="1"/>
  <c r="H360" i="1" s="1"/>
  <c r="F253" i="1"/>
  <c r="F261" i="1" s="1"/>
  <c r="D261" i="1" s="1"/>
  <c r="J316" i="1"/>
  <c r="H316" i="1" s="1"/>
  <c r="N143" i="1"/>
  <c r="L143" i="1" s="1"/>
  <c r="J238" i="1"/>
  <c r="H238" i="1" s="1"/>
  <c r="N226" i="1"/>
  <c r="L226" i="1" s="1"/>
  <c r="F87" i="1"/>
  <c r="F92" i="1" s="1"/>
  <c r="N305" i="1"/>
  <c r="L305" i="1" s="1"/>
  <c r="F380" i="1"/>
  <c r="F388" i="1" s="1"/>
  <c r="D388" i="1" s="1"/>
  <c r="D389" i="1" s="1"/>
  <c r="D390" i="1" s="1"/>
  <c r="D391" i="1" s="1"/>
  <c r="F67" i="1"/>
  <c r="F73" i="1" s="1"/>
  <c r="D73" i="1" s="1"/>
  <c r="N100" i="1"/>
  <c r="L100" i="1" s="1"/>
  <c r="L101" i="1" s="1"/>
  <c r="L102" i="1" s="1"/>
  <c r="L103" i="1" s="1"/>
  <c r="J92" i="1"/>
  <c r="H92" i="1" s="1"/>
  <c r="H93" i="1" s="1"/>
  <c r="H94" i="1" s="1"/>
  <c r="H95" i="1" s="1"/>
  <c r="D11" i="8" s="1"/>
  <c r="N8" i="1"/>
  <c r="L8" i="1" s="1"/>
  <c r="L9" i="1" s="1"/>
  <c r="L10" i="1" s="1"/>
  <c r="L11" i="1" s="1"/>
  <c r="F2" i="8" s="1"/>
  <c r="N136" i="1"/>
  <c r="L136" i="1" s="1"/>
  <c r="N297" i="1"/>
  <c r="L297" i="1" s="1"/>
  <c r="N195" i="1"/>
  <c r="L195" i="1" s="1"/>
  <c r="L196" i="1" s="1"/>
  <c r="J35" i="1"/>
  <c r="H35" i="1" s="1"/>
  <c r="F104" i="1"/>
  <c r="F105" i="1" s="1"/>
  <c r="J433" i="1"/>
  <c r="H433" i="1" s="1"/>
  <c r="F392" i="1"/>
  <c r="F393" i="1" s="1"/>
  <c r="D393" i="1" s="1"/>
  <c r="F397" i="1"/>
  <c r="F404" i="1" s="1"/>
  <c r="D404" i="1" s="1"/>
  <c r="D405" i="1" s="1"/>
  <c r="F364" i="1"/>
  <c r="F376" i="1" s="1"/>
  <c r="D376" i="1" s="1"/>
  <c r="D377" i="1" s="1"/>
  <c r="H416" i="1"/>
  <c r="J14" i="1"/>
  <c r="H14" i="1" s="1"/>
  <c r="H15" i="1" s="1"/>
  <c r="J24" i="1"/>
  <c r="H24" i="1" s="1"/>
  <c r="J342" i="1"/>
  <c r="H342" i="1" s="1"/>
  <c r="E360" i="1"/>
  <c r="F346" i="1"/>
  <c r="F360" i="1" s="1"/>
  <c r="J404" i="1"/>
  <c r="H404" i="1" s="1"/>
  <c r="I393" i="1"/>
  <c r="J393" i="1"/>
  <c r="N119" i="1"/>
  <c r="M119" i="1"/>
  <c r="N152" i="1"/>
  <c r="L152" i="1" s="1"/>
  <c r="L153" i="1" s="1"/>
  <c r="J3" i="1"/>
  <c r="J8" i="1" s="1"/>
  <c r="H8" i="1" s="1"/>
  <c r="H9" i="1" s="1"/>
  <c r="N44" i="1"/>
  <c r="L44" i="1" s="1"/>
  <c r="L45" i="1" s="1"/>
  <c r="L46" i="1" s="1"/>
  <c r="L47" i="1" s="1"/>
  <c r="J195" i="1"/>
  <c r="I195" i="1"/>
  <c r="J209" i="1"/>
  <c r="I209" i="1"/>
  <c r="F96" i="1"/>
  <c r="F100" i="1" s="1"/>
  <c r="E100" i="1"/>
  <c r="N57" i="1"/>
  <c r="M57" i="1"/>
  <c r="F282" i="1"/>
  <c r="F297" i="1" s="1"/>
  <c r="D297" i="1" s="1"/>
  <c r="J305" i="1"/>
  <c r="I305" i="1"/>
  <c r="N238" i="1"/>
  <c r="L238" i="1" s="1"/>
  <c r="L239" i="1" s="1"/>
  <c r="L240" i="1" s="1"/>
  <c r="L241" i="1" s="1"/>
  <c r="N360" i="1"/>
  <c r="M360" i="1"/>
  <c r="N393" i="1"/>
  <c r="M393" i="1"/>
  <c r="J271" i="1"/>
  <c r="I271" i="1"/>
  <c r="N261" i="1"/>
  <c r="L261" i="1" s="1"/>
  <c r="L262" i="1" s="1"/>
  <c r="J324" i="1"/>
  <c r="I324" i="1"/>
  <c r="F3" i="1"/>
  <c r="F8" i="1" s="1"/>
  <c r="N35" i="1"/>
  <c r="M35" i="1"/>
  <c r="F18" i="1"/>
  <c r="F24" i="1" s="1"/>
  <c r="E24" i="1"/>
  <c r="N249" i="1"/>
  <c r="L249" i="1" s="1"/>
  <c r="L250" i="1" s="1"/>
  <c r="N209" i="1"/>
  <c r="M209" i="1"/>
  <c r="M278" i="1"/>
  <c r="N278" i="1"/>
  <c r="F28" i="1"/>
  <c r="F35" i="1" s="1"/>
  <c r="N24" i="1"/>
  <c r="M24" i="1"/>
  <c r="J73" i="1"/>
  <c r="I73" i="1"/>
  <c r="L416" i="1"/>
  <c r="L417" i="1" s="1"/>
  <c r="J152" i="1"/>
  <c r="I152" i="1"/>
  <c r="F189" i="1"/>
  <c r="F195" i="1" s="1"/>
  <c r="D195" i="1" s="1"/>
  <c r="D196" i="1" s="1"/>
  <c r="D197" i="1" s="1"/>
  <c r="D198" i="1" s="1"/>
  <c r="F77" i="1"/>
  <c r="F83" i="1" s="1"/>
  <c r="D83" i="1" s="1"/>
  <c r="D84" i="1" s="1"/>
  <c r="D85" i="1" s="1"/>
  <c r="D86" i="1" s="1"/>
  <c r="F12" i="1"/>
  <c r="F14" i="1" s="1"/>
  <c r="E14" i="1"/>
  <c r="F275" i="1"/>
  <c r="F278" i="1" s="1"/>
  <c r="D278" i="1" s="1"/>
  <c r="D279" i="1" s="1"/>
  <c r="N316" i="1"/>
  <c r="L316" i="1" s="1"/>
  <c r="L317" i="1" s="1"/>
  <c r="L318" i="1" s="1"/>
  <c r="L319" i="1" s="1"/>
  <c r="J297" i="1"/>
  <c r="H297" i="1" s="1"/>
  <c r="F213" i="1"/>
  <c r="F226" i="1" s="1"/>
  <c r="D226" i="1" s="1"/>
  <c r="D227" i="1" s="1"/>
  <c r="F320" i="1"/>
  <c r="F324" i="1" s="1"/>
  <c r="D324" i="1" s="1"/>
  <c r="D325" i="1" s="1"/>
  <c r="D326" i="1" s="1"/>
  <c r="D327" i="1" s="1"/>
  <c r="N324" i="1"/>
  <c r="L324" i="1" s="1"/>
  <c r="L325" i="1" s="1"/>
  <c r="L326" i="1" s="1"/>
  <c r="L327" i="1" s="1"/>
  <c r="J44" i="1"/>
  <c r="I44" i="1"/>
  <c r="J143" i="1"/>
  <c r="H143" i="1" s="1"/>
  <c r="H144" i="1" s="1"/>
  <c r="L176" i="1"/>
  <c r="L177" i="1" s="1"/>
  <c r="J185" i="1"/>
  <c r="H185" i="1" s="1"/>
  <c r="H186" i="1" s="1"/>
  <c r="N83" i="1"/>
  <c r="F156" i="1"/>
  <c r="F176" i="1" s="1"/>
  <c r="J226" i="1"/>
  <c r="H226" i="1" s="1"/>
  <c r="H227" i="1" s="1"/>
  <c r="J261" i="1"/>
  <c r="H261" i="1" s="1"/>
  <c r="H262" i="1" s="1"/>
  <c r="J63" i="1"/>
  <c r="I63" i="1"/>
  <c r="J83" i="1"/>
  <c r="I83" i="1"/>
  <c r="J249" i="1"/>
  <c r="H249" i="1" s="1"/>
  <c r="H250" i="1" s="1"/>
  <c r="H251" i="1" s="1"/>
  <c r="H252" i="1" s="1"/>
  <c r="M342" i="1"/>
  <c r="N342" i="1"/>
  <c r="F242" i="1"/>
  <c r="F249" i="1" s="1"/>
  <c r="D249" i="1" s="1"/>
  <c r="D250" i="1" s="1"/>
  <c r="F309" i="1"/>
  <c r="F316" i="1" s="1"/>
  <c r="D316" i="1" s="1"/>
  <c r="D317" i="1" s="1"/>
  <c r="F437" i="1"/>
  <c r="F452" i="1" s="1"/>
  <c r="D452" i="1" s="1"/>
  <c r="D453" i="1" s="1"/>
  <c r="J11" i="8" l="1"/>
  <c r="K13" i="8"/>
  <c r="J13" i="8"/>
  <c r="D406" i="1"/>
  <c r="D407" i="1" s="1"/>
  <c r="B37" i="8" s="1"/>
  <c r="D378" i="1"/>
  <c r="D379" i="1" s="1"/>
  <c r="D394" i="1"/>
  <c r="D434" i="1"/>
  <c r="D454" i="1"/>
  <c r="D455" i="1" s="1"/>
  <c r="B40" i="8" s="1"/>
  <c r="J40" i="8" s="1"/>
  <c r="D343" i="1"/>
  <c r="D417" i="1"/>
  <c r="H434" i="1"/>
  <c r="L418" i="1"/>
  <c r="L419" i="1" s="1"/>
  <c r="F38" i="8" s="1"/>
  <c r="H361" i="1"/>
  <c r="L83" i="1"/>
  <c r="L84" i="1" s="1"/>
  <c r="L85" i="1" s="1"/>
  <c r="L86" i="1" s="1"/>
  <c r="F10" i="8" s="1"/>
  <c r="H390" i="1"/>
  <c r="H391" i="1" s="1"/>
  <c r="D35" i="8" s="1"/>
  <c r="H405" i="1"/>
  <c r="H343" i="1"/>
  <c r="H417" i="1"/>
  <c r="L453" i="1"/>
  <c r="L454" i="1" s="1"/>
  <c r="L455" i="1" s="1"/>
  <c r="F40" i="8" s="1"/>
  <c r="L389" i="1"/>
  <c r="L390" i="1" s="1"/>
  <c r="L391" i="1" s="1"/>
  <c r="F35" i="8" s="1"/>
  <c r="D64" i="1"/>
  <c r="D65" i="1" s="1"/>
  <c r="D66" i="1" s="1"/>
  <c r="B8" i="8" s="1"/>
  <c r="D298" i="1"/>
  <c r="D299" i="1" s="1"/>
  <c r="D300" i="1" s="1"/>
  <c r="L137" i="1"/>
  <c r="L138" i="1" s="1"/>
  <c r="L139" i="1" s="1"/>
  <c r="F15" i="8" s="1"/>
  <c r="L227" i="1"/>
  <c r="L228" i="1" s="1"/>
  <c r="L229" i="1" s="1"/>
  <c r="F22" i="8" s="1"/>
  <c r="D45" i="1"/>
  <c r="D120" i="1"/>
  <c r="L272" i="1"/>
  <c r="H59" i="1"/>
  <c r="H60" i="1" s="1"/>
  <c r="D7" i="8" s="1"/>
  <c r="L144" i="1"/>
  <c r="H137" i="1"/>
  <c r="D137" i="1"/>
  <c r="D138" i="1" s="1"/>
  <c r="D139" i="1" s="1"/>
  <c r="B15" i="8" s="1"/>
  <c r="H178" i="1"/>
  <c r="H179" i="1" s="1"/>
  <c r="H101" i="1"/>
  <c r="L178" i="1"/>
  <c r="L179" i="1" s="1"/>
  <c r="H317" i="1"/>
  <c r="H318" i="1" s="1"/>
  <c r="H319" i="1" s="1"/>
  <c r="D30" i="8" s="1"/>
  <c r="D272" i="1"/>
  <c r="D273" i="1" s="1"/>
  <c r="D274" i="1" s="1"/>
  <c r="B26" i="8" s="1"/>
  <c r="D210" i="1"/>
  <c r="L186" i="1"/>
  <c r="L187" i="1" s="1"/>
  <c r="L188" i="1" s="1"/>
  <c r="F19" i="8" s="1"/>
  <c r="H121" i="1"/>
  <c r="H122" i="1" s="1"/>
  <c r="D14" i="8" s="1"/>
  <c r="H228" i="1"/>
  <c r="H229" i="1" s="1"/>
  <c r="D22" i="8" s="1"/>
  <c r="L74" i="1"/>
  <c r="L75" i="1" s="1"/>
  <c r="L76" i="1" s="1"/>
  <c r="F9" i="8" s="1"/>
  <c r="D228" i="1"/>
  <c r="D229" i="1" s="1"/>
  <c r="B22" i="8" s="1"/>
  <c r="L64" i="1"/>
  <c r="L65" i="1" s="1"/>
  <c r="L66" i="1" s="1"/>
  <c r="F8" i="8" s="1"/>
  <c r="H279" i="1"/>
  <c r="H280" i="1" s="1"/>
  <c r="H281" i="1" s="1"/>
  <c r="D27" i="8" s="1"/>
  <c r="L154" i="1"/>
  <c r="L155" i="1" s="1"/>
  <c r="F17" i="8" s="1"/>
  <c r="D74" i="1"/>
  <c r="D262" i="1"/>
  <c r="D186" i="1"/>
  <c r="D144" i="1"/>
  <c r="L298" i="1"/>
  <c r="F28" i="8" s="1"/>
  <c r="H239" i="1"/>
  <c r="D58" i="1"/>
  <c r="H298" i="1"/>
  <c r="D28" i="8" s="1"/>
  <c r="D318" i="1"/>
  <c r="D319" i="1" s="1"/>
  <c r="B30" i="8" s="1"/>
  <c r="D280" i="1"/>
  <c r="D281" i="1" s="1"/>
  <c r="B27" i="8" s="1"/>
  <c r="H25" i="1"/>
  <c r="H36" i="1"/>
  <c r="D154" i="1"/>
  <c r="D155" i="1" s="1"/>
  <c r="B17" i="8" s="1"/>
  <c r="D306" i="1"/>
  <c r="L15" i="1"/>
  <c r="H187" i="1"/>
  <c r="H188" i="1" s="1"/>
  <c r="D19" i="8" s="1"/>
  <c r="H145" i="1"/>
  <c r="H146" i="1" s="1"/>
  <c r="D16" i="8" s="1"/>
  <c r="D251" i="1"/>
  <c r="D252" i="1" s="1"/>
  <c r="B24" i="8" s="1"/>
  <c r="H263" i="1"/>
  <c r="H264" i="1" s="1"/>
  <c r="D25" i="8" s="1"/>
  <c r="L251" i="1"/>
  <c r="L252" i="1" s="1"/>
  <c r="F24" i="8" s="1"/>
  <c r="L263" i="1"/>
  <c r="L264" i="1" s="1"/>
  <c r="F25" i="8" s="1"/>
  <c r="H16" i="1"/>
  <c r="H17" i="1" s="1"/>
  <c r="D3" i="8" s="1"/>
  <c r="L197" i="1"/>
  <c r="L198" i="1" s="1"/>
  <c r="F20" i="8" s="1"/>
  <c r="L306" i="1"/>
  <c r="D239" i="1"/>
  <c r="F34" i="8"/>
  <c r="D8" i="1"/>
  <c r="D9" i="1" s="1"/>
  <c r="D10" i="1" s="1"/>
  <c r="D11" i="1" s="1"/>
  <c r="B2" i="8" s="1"/>
  <c r="K11" i="8"/>
  <c r="F18" i="8"/>
  <c r="D176" i="1"/>
  <c r="D177" i="1" s="1"/>
  <c r="D178" i="1" s="1"/>
  <c r="D179" i="1" s="1"/>
  <c r="H393" i="1"/>
  <c r="L433" i="1"/>
  <c r="H44" i="1"/>
  <c r="H271" i="1"/>
  <c r="H272" i="1" s="1"/>
  <c r="H273" i="1" s="1"/>
  <c r="H274" i="1" s="1"/>
  <c r="H152" i="1"/>
  <c r="B35" i="8"/>
  <c r="F12" i="8"/>
  <c r="L360" i="1"/>
  <c r="D100" i="1"/>
  <c r="H83" i="1"/>
  <c r="D14" i="1"/>
  <c r="D15" i="1" s="1"/>
  <c r="D16" i="1" s="1"/>
  <c r="D17" i="1" s="1"/>
  <c r="L35" i="1"/>
  <c r="H195" i="1"/>
  <c r="D360" i="1"/>
  <c r="F30" i="8"/>
  <c r="B20" i="8"/>
  <c r="H209" i="1"/>
  <c r="H210" i="1" s="1"/>
  <c r="L209" i="1"/>
  <c r="L210" i="1" s="1"/>
  <c r="L211" i="1" s="1"/>
  <c r="L212" i="1" s="1"/>
  <c r="L342" i="1"/>
  <c r="L24" i="1"/>
  <c r="L25" i="1" s="1"/>
  <c r="L26" i="1" s="1"/>
  <c r="L27" i="1" s="1"/>
  <c r="H305" i="1"/>
  <c r="H306" i="1" s="1"/>
  <c r="H307" i="1" s="1"/>
  <c r="H308" i="1" s="1"/>
  <c r="H73" i="1"/>
  <c r="H74" i="1" s="1"/>
  <c r="H10" i="1"/>
  <c r="H11" i="1" s="1"/>
  <c r="D2" i="8" s="1"/>
  <c r="F23" i="8"/>
  <c r="D24" i="8"/>
  <c r="B10" i="8"/>
  <c r="D35" i="1"/>
  <c r="D36" i="1" s="1"/>
  <c r="D37" i="1" s="1"/>
  <c r="D38" i="1" s="1"/>
  <c r="F6" i="8"/>
  <c r="L119" i="1"/>
  <c r="L120" i="1" s="1"/>
  <c r="L121" i="1" s="1"/>
  <c r="L122" i="1" s="1"/>
  <c r="B31" i="8"/>
  <c r="H63" i="1"/>
  <c r="H64" i="1" s="1"/>
  <c r="L278" i="1"/>
  <c r="L279" i="1" s="1"/>
  <c r="L280" i="1" s="1"/>
  <c r="L281" i="1" s="1"/>
  <c r="D24" i="1"/>
  <c r="D25" i="1" s="1"/>
  <c r="L393" i="1"/>
  <c r="L394" i="1" s="1"/>
  <c r="L395" i="1" s="1"/>
  <c r="L396" i="1" s="1"/>
  <c r="L57" i="1"/>
  <c r="L58" i="1" s="1"/>
  <c r="H324" i="1"/>
  <c r="H325" i="1" s="1"/>
  <c r="F31" i="8"/>
  <c r="J27" i="8" l="1"/>
  <c r="J30" i="8"/>
  <c r="J24" i="8"/>
  <c r="J22" i="8"/>
  <c r="J2" i="8"/>
  <c r="J35" i="8"/>
  <c r="D418" i="1"/>
  <c r="D419" i="1" s="1"/>
  <c r="B38" i="8" s="1"/>
  <c r="D395" i="1"/>
  <c r="D396" i="1" s="1"/>
  <c r="B36" i="8" s="1"/>
  <c r="D344" i="1"/>
  <c r="D345" i="1" s="1"/>
  <c r="D435" i="1"/>
  <c r="D436" i="1" s="1"/>
  <c r="B39" i="8" s="1"/>
  <c r="D361" i="1"/>
  <c r="H418" i="1"/>
  <c r="H419" i="1" s="1"/>
  <c r="D38" i="8" s="1"/>
  <c r="L434" i="1"/>
  <c r="L435" i="1" s="1"/>
  <c r="L436" i="1" s="1"/>
  <c r="F39" i="8" s="1"/>
  <c r="H344" i="1"/>
  <c r="H345" i="1" s="1"/>
  <c r="H362" i="1"/>
  <c r="H363" i="1" s="1"/>
  <c r="L361" i="1"/>
  <c r="F33" i="8" s="1"/>
  <c r="H406" i="1"/>
  <c r="H407" i="1" s="1"/>
  <c r="D37" i="8" s="1"/>
  <c r="H394" i="1"/>
  <c r="L343" i="1"/>
  <c r="F32" i="8" s="1"/>
  <c r="H435" i="1"/>
  <c r="H436" i="1" s="1"/>
  <c r="D39" i="8" s="1"/>
  <c r="K22" i="8"/>
  <c r="L273" i="1"/>
  <c r="L274" i="1" s="1"/>
  <c r="F26" i="8" s="1"/>
  <c r="D26" i="1"/>
  <c r="D27" i="1" s="1"/>
  <c r="B4" i="8" s="1"/>
  <c r="L36" i="1"/>
  <c r="L37" i="1" s="1"/>
  <c r="L38" i="1" s="1"/>
  <c r="F5" i="8" s="1"/>
  <c r="H153" i="1"/>
  <c r="H154" i="1" s="1"/>
  <c r="H155" i="1" s="1"/>
  <c r="D17" i="8" s="1"/>
  <c r="H37" i="1"/>
  <c r="H38" i="1" s="1"/>
  <c r="D5" i="8" s="1"/>
  <c r="H299" i="1"/>
  <c r="H300" i="1" s="1"/>
  <c r="D145" i="1"/>
  <c r="D146" i="1" s="1"/>
  <c r="B16" i="8" s="1"/>
  <c r="J16" i="8" s="1"/>
  <c r="D211" i="1"/>
  <c r="D212" i="1" s="1"/>
  <c r="B21" i="8" s="1"/>
  <c r="L16" i="1"/>
  <c r="L17" i="1" s="1"/>
  <c r="F3" i="8" s="1"/>
  <c r="H26" i="1"/>
  <c r="H27" i="1" s="1"/>
  <c r="D4" i="8" s="1"/>
  <c r="D59" i="1"/>
  <c r="D60" i="1" s="1"/>
  <c r="B7" i="8" s="1"/>
  <c r="J7" i="8" s="1"/>
  <c r="D187" i="1"/>
  <c r="D188" i="1" s="1"/>
  <c r="B19" i="8" s="1"/>
  <c r="J19" i="8" s="1"/>
  <c r="H138" i="1"/>
  <c r="H139" i="1" s="1"/>
  <c r="D15" i="8" s="1"/>
  <c r="H65" i="1"/>
  <c r="H66" i="1" s="1"/>
  <c r="D8" i="8" s="1"/>
  <c r="H84" i="1"/>
  <c r="H45" i="1"/>
  <c r="H326" i="1"/>
  <c r="H327" i="1" s="1"/>
  <c r="D31" i="8" s="1"/>
  <c r="K35" i="8"/>
  <c r="H102" i="1"/>
  <c r="H103" i="1" s="1"/>
  <c r="D12" i="8" s="1"/>
  <c r="L145" i="1"/>
  <c r="L146" i="1" s="1"/>
  <c r="F16" i="8" s="1"/>
  <c r="D46" i="1"/>
  <c r="D47" i="1" s="1"/>
  <c r="B6" i="8" s="1"/>
  <c r="D101" i="1"/>
  <c r="D102" i="1" s="1"/>
  <c r="D103" i="1" s="1"/>
  <c r="B12" i="8" s="1"/>
  <c r="D240" i="1"/>
  <c r="D241" i="1" s="1"/>
  <c r="B23" i="8" s="1"/>
  <c r="D307" i="1"/>
  <c r="D308" i="1" s="1"/>
  <c r="B29" i="8" s="1"/>
  <c r="H240" i="1"/>
  <c r="H241" i="1" s="1"/>
  <c r="D23" i="8" s="1"/>
  <c r="D263" i="1"/>
  <c r="D264" i="1" s="1"/>
  <c r="B25" i="8" s="1"/>
  <c r="J25" i="8" s="1"/>
  <c r="D34" i="8"/>
  <c r="B28" i="8"/>
  <c r="J28" i="8" s="1"/>
  <c r="B34" i="8"/>
  <c r="D121" i="1"/>
  <c r="D122" i="1" s="1"/>
  <c r="B14" i="8" s="1"/>
  <c r="J14" i="8" s="1"/>
  <c r="L59" i="1"/>
  <c r="L60" i="1" s="1"/>
  <c r="F7" i="8" s="1"/>
  <c r="H75" i="1"/>
  <c r="H76" i="1" s="1"/>
  <c r="D9" i="8" s="1"/>
  <c r="H211" i="1"/>
  <c r="H212" i="1" s="1"/>
  <c r="D21" i="8" s="1"/>
  <c r="H196" i="1"/>
  <c r="H197" i="1" s="1"/>
  <c r="H198" i="1" s="1"/>
  <c r="D20" i="8" s="1"/>
  <c r="L307" i="1"/>
  <c r="L308" i="1" s="1"/>
  <c r="F29" i="8" s="1"/>
  <c r="L299" i="1"/>
  <c r="L300" i="1" s="1"/>
  <c r="D75" i="1"/>
  <c r="D76" i="1" s="1"/>
  <c r="B9" i="8" s="1"/>
  <c r="J18" i="8"/>
  <c r="K40" i="8"/>
  <c r="K27" i="8"/>
  <c r="K30" i="8"/>
  <c r="K24" i="8"/>
  <c r="K2" i="8"/>
  <c r="D26" i="8"/>
  <c r="B3" i="8"/>
  <c r="J3" i="8" s="1"/>
  <c r="F27" i="8"/>
  <c r="F36" i="8"/>
  <c r="F14" i="8"/>
  <c r="F4" i="8"/>
  <c r="F21" i="8"/>
  <c r="B5" i="8"/>
  <c r="D29" i="8"/>
  <c r="J21" i="8" l="1"/>
  <c r="J12" i="8"/>
  <c r="J5" i="8"/>
  <c r="J39" i="8"/>
  <c r="J9" i="8"/>
  <c r="J33" i="8"/>
  <c r="J29" i="8"/>
  <c r="K17" i="8"/>
  <c r="J17" i="8"/>
  <c r="J34" i="8"/>
  <c r="K26" i="8"/>
  <c r="J26" i="8"/>
  <c r="K8" i="8"/>
  <c r="J8" i="8"/>
  <c r="K37" i="8"/>
  <c r="J37" i="8"/>
  <c r="K15" i="8"/>
  <c r="J15" i="8"/>
  <c r="J38" i="8"/>
  <c r="J23" i="8"/>
  <c r="K32" i="8"/>
  <c r="J32" i="8"/>
  <c r="K31" i="8"/>
  <c r="J31" i="8"/>
  <c r="K20" i="8"/>
  <c r="J20" i="8"/>
  <c r="J4" i="8"/>
  <c r="K38" i="8"/>
  <c r="K33" i="8"/>
  <c r="K39" i="8"/>
  <c r="D362" i="1"/>
  <c r="D363" i="1" s="1"/>
  <c r="H395" i="1"/>
  <c r="H396" i="1" s="1"/>
  <c r="D36" i="8" s="1"/>
  <c r="L344" i="1"/>
  <c r="L345" i="1" s="1"/>
  <c r="L362" i="1"/>
  <c r="L363" i="1" s="1"/>
  <c r="K16" i="8"/>
  <c r="K12" i="8"/>
  <c r="K23" i="8"/>
  <c r="K29" i="8"/>
  <c r="K21" i="8"/>
  <c r="K14" i="8"/>
  <c r="H46" i="1"/>
  <c r="H47" i="1" s="1"/>
  <c r="D6" i="8" s="1"/>
  <c r="K9" i="8"/>
  <c r="K34" i="8"/>
  <c r="K7" i="8"/>
  <c r="K19" i="8"/>
  <c r="K28" i="8"/>
  <c r="H85" i="1"/>
  <c r="H86" i="1" s="1"/>
  <c r="D10" i="8" s="1"/>
  <c r="K25" i="8"/>
  <c r="K18" i="8"/>
  <c r="K5" i="8"/>
  <c r="K4" i="8"/>
  <c r="K3" i="8"/>
  <c r="K6" i="8" l="1"/>
  <c r="J6" i="8"/>
  <c r="K10" i="8"/>
  <c r="J10" i="8"/>
  <c r="K36" i="8"/>
  <c r="J36" i="8"/>
</calcChain>
</file>

<file path=xl/sharedStrings.xml><?xml version="1.0" encoding="utf-8"?>
<sst xmlns="http://schemas.openxmlformats.org/spreadsheetml/2006/main" count="2563" uniqueCount="898">
  <si>
    <t>County</t>
  </si>
  <si>
    <t>School District</t>
  </si>
  <si>
    <t>Adams</t>
  </si>
  <si>
    <t>Benge School District</t>
  </si>
  <si>
    <t>Lind School District</t>
  </si>
  <si>
    <t>Othello School District</t>
  </si>
  <si>
    <t>Ritzville School District</t>
  </si>
  <si>
    <t>Washtucna School District</t>
  </si>
  <si>
    <t>Asotin</t>
  </si>
  <si>
    <t>Asotin-Anatone School District</t>
  </si>
  <si>
    <t>Clarkston School District</t>
  </si>
  <si>
    <t>Benton</t>
  </si>
  <si>
    <t>Finley School District</t>
  </si>
  <si>
    <t>Kennewick School District</t>
  </si>
  <si>
    <t>Kiona-Benton City School District</t>
  </si>
  <si>
    <t>Paterson School District</t>
  </si>
  <si>
    <t>Prosser School District</t>
  </si>
  <si>
    <t>Richland School District</t>
  </si>
  <si>
    <t>Chelan</t>
  </si>
  <si>
    <t>Cascade School District</t>
  </si>
  <si>
    <t>Cashmere School District</t>
  </si>
  <si>
    <t>Entiat School District</t>
  </si>
  <si>
    <t>Lake Chelan School District</t>
  </si>
  <si>
    <t>Manson School District</t>
  </si>
  <si>
    <t>Stehekin School District</t>
  </si>
  <si>
    <t>Wenatchee School District</t>
  </si>
  <si>
    <t>Clallam</t>
  </si>
  <si>
    <t>Cape Flattery School District</t>
  </si>
  <si>
    <t>Crescent School District</t>
  </si>
  <si>
    <t>Port Angeles School District</t>
  </si>
  <si>
    <t>Quillayute Valley School District</t>
  </si>
  <si>
    <t>Sequim School District</t>
  </si>
  <si>
    <t>Clark</t>
  </si>
  <si>
    <t>Battle Ground School District</t>
  </si>
  <si>
    <t>Camas School District</t>
  </si>
  <si>
    <t>Evergreen School District (Clark)</t>
  </si>
  <si>
    <t>Green Mountain School District</t>
  </si>
  <si>
    <t>Hockinson School District</t>
  </si>
  <si>
    <t>La Center School District</t>
  </si>
  <si>
    <t>Ridgefield School District</t>
  </si>
  <si>
    <t>Vancouver School District</t>
  </si>
  <si>
    <t>Washougal School District</t>
  </si>
  <si>
    <t>Columbia</t>
  </si>
  <si>
    <t>Dayton School District</t>
  </si>
  <si>
    <t>Starbuck School District</t>
  </si>
  <si>
    <t>Cowlitz</t>
  </si>
  <si>
    <t>Castle Rock School District</t>
  </si>
  <si>
    <t>Kalama School District</t>
  </si>
  <si>
    <t>Kelso School District</t>
  </si>
  <si>
    <t>Longview School District</t>
  </si>
  <si>
    <t>Toutle Lake School District</t>
  </si>
  <si>
    <t>Woodland School District</t>
  </si>
  <si>
    <t>Douglas</t>
  </si>
  <si>
    <t>Bridgeport School District</t>
  </si>
  <si>
    <t>Eastmont School District</t>
  </si>
  <si>
    <t>Mansfield School District</t>
  </si>
  <si>
    <t>Orondo School District</t>
  </si>
  <si>
    <t>Palisades School District</t>
  </si>
  <si>
    <t>Waterville School District</t>
  </si>
  <si>
    <t>Ferry</t>
  </si>
  <si>
    <t>Curlew School District</t>
  </si>
  <si>
    <t>Inchelium School District</t>
  </si>
  <si>
    <t>Keller School District</t>
  </si>
  <si>
    <t>Orient School District</t>
  </si>
  <si>
    <t>Republic School District</t>
  </si>
  <si>
    <t>Franklin</t>
  </si>
  <si>
    <t>Kahlotus School District</t>
  </si>
  <si>
    <t>North Franklin School District</t>
  </si>
  <si>
    <t>Pasco School District</t>
  </si>
  <si>
    <t>Star School District No. 054</t>
  </si>
  <si>
    <t>Garfield</t>
  </si>
  <si>
    <t>Pomeroy School District</t>
  </si>
  <si>
    <t>Grant</t>
  </si>
  <si>
    <t>Coulee-Hartline School District</t>
  </si>
  <si>
    <t>Ephrata School District</t>
  </si>
  <si>
    <t>Grand Coulee Dam School District</t>
  </si>
  <si>
    <t>Moses Lake School District</t>
  </si>
  <si>
    <t>Quincy School District</t>
  </si>
  <si>
    <t>Royal School District</t>
  </si>
  <si>
    <t>Soap Lake School District</t>
  </si>
  <si>
    <t>Wahluke School District</t>
  </si>
  <si>
    <t>Warden School District</t>
  </si>
  <si>
    <t>Wilson Creek School District</t>
  </si>
  <si>
    <t>Grays Harbor</t>
  </si>
  <si>
    <t>Aberdeen School District</t>
  </si>
  <si>
    <t>Cosmopolis School District</t>
  </si>
  <si>
    <t>Elma School District</t>
  </si>
  <si>
    <t>Hoquiam School District</t>
  </si>
  <si>
    <t>Lake Quinault School District</t>
  </si>
  <si>
    <t>McCleary School District</t>
  </si>
  <si>
    <t>Montesano School District</t>
  </si>
  <si>
    <t>North Beach School District</t>
  </si>
  <si>
    <t>Oakville School District</t>
  </si>
  <si>
    <t>Ocosta School District</t>
  </si>
  <si>
    <t>Satsop School District</t>
  </si>
  <si>
    <t>Taholah School District</t>
  </si>
  <si>
    <t>Wishkah Valley School District</t>
  </si>
  <si>
    <t>Island</t>
  </si>
  <si>
    <t>Coupeville School District</t>
  </si>
  <si>
    <t>Oak Harbor School District</t>
  </si>
  <si>
    <t>South Whidbey School District</t>
  </si>
  <si>
    <t>Jefferson</t>
  </si>
  <si>
    <t>Brinnon School District</t>
  </si>
  <si>
    <t>Chimacum School District</t>
  </si>
  <si>
    <t>Port Townsend School District</t>
  </si>
  <si>
    <t>Queets-Clearwater School District</t>
  </si>
  <si>
    <t>Quilcene School District</t>
  </si>
  <si>
    <t>King</t>
  </si>
  <si>
    <t>Auburn School District</t>
  </si>
  <si>
    <t>Bellevue School District</t>
  </si>
  <si>
    <t>Enumclaw School District</t>
  </si>
  <si>
    <t>Federal Way School District</t>
  </si>
  <si>
    <t>Highline School District</t>
  </si>
  <si>
    <t>Issaquah School District</t>
  </si>
  <si>
    <t>Kent School District</t>
  </si>
  <si>
    <t>Lake Washington School District</t>
  </si>
  <si>
    <t>Mercer Island School District</t>
  </si>
  <si>
    <t>Northshore School District</t>
  </si>
  <si>
    <t>Renton School District</t>
  </si>
  <si>
    <t>Riverview School District</t>
  </si>
  <si>
    <t>Seattle Public Schools</t>
  </si>
  <si>
    <t>Shoreline School District</t>
  </si>
  <si>
    <t>Skykomish School District</t>
  </si>
  <si>
    <t>Snoqualmie Valley School District</t>
  </si>
  <si>
    <t>Tahoma School District</t>
  </si>
  <si>
    <t>Tukwila School District</t>
  </si>
  <si>
    <t>Vashon Island School District</t>
  </si>
  <si>
    <t>Kitsap</t>
  </si>
  <si>
    <t>Bainbridge Island School District</t>
  </si>
  <si>
    <t>Bremerton School District</t>
  </si>
  <si>
    <t>Central Kitsap School District</t>
  </si>
  <si>
    <t>North Kitsap School District</t>
  </si>
  <si>
    <t>South Kitsap School District</t>
  </si>
  <si>
    <t>Kittitas</t>
  </si>
  <si>
    <t>Cle Elum-Roslyn School District</t>
  </si>
  <si>
    <t>Damman School District</t>
  </si>
  <si>
    <t>Easton School District</t>
  </si>
  <si>
    <t>Ellensburg School District</t>
  </si>
  <si>
    <t>Kittitas School District</t>
  </si>
  <si>
    <t>Thorp School District</t>
  </si>
  <si>
    <t>Klickitat</t>
  </si>
  <si>
    <t>Bickleton School District</t>
  </si>
  <si>
    <t>Centerville School District</t>
  </si>
  <si>
    <t>Glenwood School District</t>
  </si>
  <si>
    <t>Goldendale School District</t>
  </si>
  <si>
    <t>Klickitat School District</t>
  </si>
  <si>
    <t>Lyle School District</t>
  </si>
  <si>
    <t>Roosevelt School District</t>
  </si>
  <si>
    <t>Trout Lake School District</t>
  </si>
  <si>
    <t>White Salmon Valley School District</t>
  </si>
  <si>
    <t>Wishram School District</t>
  </si>
  <si>
    <t>Lewis</t>
  </si>
  <si>
    <t>Adna School District</t>
  </si>
  <si>
    <t>Boistfort School District</t>
  </si>
  <si>
    <t>Centralia School District</t>
  </si>
  <si>
    <t>Chehalis School District</t>
  </si>
  <si>
    <t>Evaline School District</t>
  </si>
  <si>
    <t>Morton School District</t>
  </si>
  <si>
    <t>Mossyrock School District</t>
  </si>
  <si>
    <t>Napavine School District</t>
  </si>
  <si>
    <t>Onalaska School District</t>
  </si>
  <si>
    <t>Pe Ell School District</t>
  </si>
  <si>
    <t>Toledo School District</t>
  </si>
  <si>
    <t>White Pass School District</t>
  </si>
  <si>
    <t>Winlock School District</t>
  </si>
  <si>
    <t>Lincoln</t>
  </si>
  <si>
    <t>Almira School District</t>
  </si>
  <si>
    <t>Creston School District</t>
  </si>
  <si>
    <t>Davenport School District</t>
  </si>
  <si>
    <t>Harrington School District</t>
  </si>
  <si>
    <t>Odessa School District</t>
  </si>
  <si>
    <t>Reardan-Edwall School District</t>
  </si>
  <si>
    <t>Sprague School District</t>
  </si>
  <si>
    <t>Wilbur School District</t>
  </si>
  <si>
    <t>Mason</t>
  </si>
  <si>
    <t>Grapeview School District</t>
  </si>
  <si>
    <t>Hood Canal School District</t>
  </si>
  <si>
    <t>Mary M Knight School District</t>
  </si>
  <si>
    <t>North Mason School District</t>
  </si>
  <si>
    <t>Pioneer School District</t>
  </si>
  <si>
    <t>Shelton School District</t>
  </si>
  <si>
    <t>Southside School District</t>
  </si>
  <si>
    <t>Okanogan</t>
  </si>
  <si>
    <t>Brewster School District</t>
  </si>
  <si>
    <t>Methow Valley School District</t>
  </si>
  <si>
    <t>Nespelem School District</t>
  </si>
  <si>
    <t>Okanogan School District</t>
  </si>
  <si>
    <t>Omak School District</t>
  </si>
  <si>
    <t>Oroville School District</t>
  </si>
  <si>
    <t>Pateros School District</t>
  </si>
  <si>
    <t>Tonasket School District</t>
  </si>
  <si>
    <t>Pacific</t>
  </si>
  <si>
    <t>Naselle-Grays River Valley School District</t>
  </si>
  <si>
    <t>North River School District</t>
  </si>
  <si>
    <t>Ocean Beach School District</t>
  </si>
  <si>
    <t>Raymond School District</t>
  </si>
  <si>
    <t>South Bend School District</t>
  </si>
  <si>
    <t>Willapa Valley School District</t>
  </si>
  <si>
    <t>Pend Oreille</t>
  </si>
  <si>
    <t>Cusick School District</t>
  </si>
  <si>
    <t>Newport School District</t>
  </si>
  <si>
    <t>Selkirk School District</t>
  </si>
  <si>
    <t>Pierce</t>
  </si>
  <si>
    <t>Bethel School District</t>
  </si>
  <si>
    <t>Carbonado School District</t>
  </si>
  <si>
    <t>Clover Park School District</t>
  </si>
  <si>
    <t>Dieringer School District</t>
  </si>
  <si>
    <t>Eatonville School District</t>
  </si>
  <si>
    <t>Fife School District</t>
  </si>
  <si>
    <t>Franklin Pierce School District</t>
  </si>
  <si>
    <t>Orting School District</t>
  </si>
  <si>
    <t>Peninsula School District</t>
  </si>
  <si>
    <t>Puyallup School District</t>
  </si>
  <si>
    <t>Steilacoom Hist. School District</t>
  </si>
  <si>
    <t>Tacoma School District</t>
  </si>
  <si>
    <t>University Place School District</t>
  </si>
  <si>
    <t>White River School District</t>
  </si>
  <si>
    <t>San Juan</t>
  </si>
  <si>
    <t>Lopez School District</t>
  </si>
  <si>
    <t>Orcas Island School District</t>
  </si>
  <si>
    <t>San Juan Island School District</t>
  </si>
  <si>
    <t>Shaw Island School District</t>
  </si>
  <si>
    <t>Skagit</t>
  </si>
  <si>
    <t>Anacortes School District</t>
  </si>
  <si>
    <t>Burlington-Edison School District</t>
  </si>
  <si>
    <t>Concrete School District</t>
  </si>
  <si>
    <t>Conway School District</t>
  </si>
  <si>
    <t>La Conner School District</t>
  </si>
  <si>
    <t>Mount Vernon School District</t>
  </si>
  <si>
    <t>Sedro-Woolley School District</t>
  </si>
  <si>
    <t>Skamania</t>
  </si>
  <si>
    <t>Mill A School District</t>
  </si>
  <si>
    <t>Mount Pleasant School District</t>
  </si>
  <si>
    <t>Skamania School District</t>
  </si>
  <si>
    <t>Stevenson-Carson School District</t>
  </si>
  <si>
    <t>Snohomish</t>
  </si>
  <si>
    <t>Arlington School District</t>
  </si>
  <si>
    <t>Darrington School District</t>
  </si>
  <si>
    <t>Edmonds School District</t>
  </si>
  <si>
    <t>Everett School District</t>
  </si>
  <si>
    <t>Granite Falls School District</t>
  </si>
  <si>
    <t>Index School District</t>
  </si>
  <si>
    <t>Lake Stevens School District</t>
  </si>
  <si>
    <t>Lakewood School District</t>
  </si>
  <si>
    <t>Marysville School District</t>
  </si>
  <si>
    <t>Monroe School District</t>
  </si>
  <si>
    <t>Mukilteo School District</t>
  </si>
  <si>
    <t>Snohomish School District</t>
  </si>
  <si>
    <t>Stanwood-Camano School District</t>
  </si>
  <si>
    <t>Sultan School District</t>
  </si>
  <si>
    <t>Spokane</t>
  </si>
  <si>
    <t>Central Valley School District</t>
  </si>
  <si>
    <t>Cheney School District</t>
  </si>
  <si>
    <t>Deer Park School District</t>
  </si>
  <si>
    <t>East Valley School District (Spokane)</t>
  </si>
  <si>
    <t>Freeman School District</t>
  </si>
  <si>
    <t>Great Northern School District</t>
  </si>
  <si>
    <t>Liberty School District</t>
  </si>
  <si>
    <t>Mead School District</t>
  </si>
  <si>
    <t>Medical Lake School District</t>
  </si>
  <si>
    <t>Nine Mile Falls School District</t>
  </si>
  <si>
    <t>Orchard Prairie School District</t>
  </si>
  <si>
    <t>Riverside School District</t>
  </si>
  <si>
    <t>Spokane School District</t>
  </si>
  <si>
    <t>West Valley School District (Spokane)</t>
  </si>
  <si>
    <t>Stevens</t>
  </si>
  <si>
    <t>Chewelah School District</t>
  </si>
  <si>
    <t>Columbia (Stevens) School District</t>
  </si>
  <si>
    <t>Colville School District</t>
  </si>
  <si>
    <t>Evergreen School District (Stevens)</t>
  </si>
  <si>
    <t>Kettle Falls School District</t>
  </si>
  <si>
    <t>Loon Lake School District</t>
  </si>
  <si>
    <t>Mary Walker School District</t>
  </si>
  <si>
    <t>Northport School District</t>
  </si>
  <si>
    <t>Onion Creek School District</t>
  </si>
  <si>
    <t>Summit Valley School District</t>
  </si>
  <si>
    <t>Valley School District</t>
  </si>
  <si>
    <t>Wellpinit School District</t>
  </si>
  <si>
    <t>Thurston</t>
  </si>
  <si>
    <t>Griffin School District</t>
  </si>
  <si>
    <t>North Thurston Public Schools</t>
  </si>
  <si>
    <t>Olympia School District</t>
  </si>
  <si>
    <t>Rainier School District</t>
  </si>
  <si>
    <t>Rochester School District</t>
  </si>
  <si>
    <t>Tenino School District</t>
  </si>
  <si>
    <t>Tumwater School District</t>
  </si>
  <si>
    <t>Yelm School District</t>
  </si>
  <si>
    <t>Wahkiakum</t>
  </si>
  <si>
    <t>Wahkiakum School District</t>
  </si>
  <si>
    <t>Walla Walla</t>
  </si>
  <si>
    <t>College Place School District</t>
  </si>
  <si>
    <t>Columbia (Walla Walla) School District</t>
  </si>
  <si>
    <t>Dixie School District</t>
  </si>
  <si>
    <t>Prescott School District</t>
  </si>
  <si>
    <t>Touchet School District</t>
  </si>
  <si>
    <t>Waitsburg School District</t>
  </si>
  <si>
    <t>Walla Walla Public Schools</t>
  </si>
  <si>
    <t>Whatcom</t>
  </si>
  <si>
    <t>Bellingham School District</t>
  </si>
  <si>
    <t>Blaine School District</t>
  </si>
  <si>
    <t>Ferndale School District</t>
  </si>
  <si>
    <t>Lynden School District</t>
  </si>
  <si>
    <t>Meridian School District</t>
  </si>
  <si>
    <t>Mount Baker School District</t>
  </si>
  <si>
    <t>Nooksack Valley School District</t>
  </si>
  <si>
    <t>Whitman</t>
  </si>
  <si>
    <t>Colfax School District</t>
  </si>
  <si>
    <t>Colton School District</t>
  </si>
  <si>
    <t>Endicott School District</t>
  </si>
  <si>
    <t>Garfield School District</t>
  </si>
  <si>
    <t>LaCrosse School District</t>
  </si>
  <si>
    <t>Lamont School District</t>
  </si>
  <si>
    <t>Oakesdale School District</t>
  </si>
  <si>
    <t>Palouse School District</t>
  </si>
  <si>
    <t>Pullman School District</t>
  </si>
  <si>
    <t>Rosalia School District</t>
  </si>
  <si>
    <t>St. John School District</t>
  </si>
  <si>
    <t>Steptoe School District</t>
  </si>
  <si>
    <t>Tekoa School District</t>
  </si>
  <si>
    <t>Yakima</t>
  </si>
  <si>
    <t>East Valley School District (Yakima)</t>
  </si>
  <si>
    <t>Grandview School District</t>
  </si>
  <si>
    <t>Granger School District</t>
  </si>
  <si>
    <t>Highland School District</t>
  </si>
  <si>
    <t>Mabton School District</t>
  </si>
  <si>
    <t>Mount Adams School District</t>
  </si>
  <si>
    <t>Naches Valley School District</t>
  </si>
  <si>
    <t>Selah School District</t>
  </si>
  <si>
    <t>Sunnyside School District</t>
  </si>
  <si>
    <t>Toppenish School District</t>
  </si>
  <si>
    <t>Union Gap School District</t>
  </si>
  <si>
    <t>Wapato School District</t>
  </si>
  <si>
    <t>West Valley School District (Yakima)</t>
  </si>
  <si>
    <t>Yakima School District</t>
  </si>
  <si>
    <t>Zillah School District</t>
  </si>
  <si>
    <t>Adams County EIS Rate (Weighted by Enrollment-100% Full Allocation)</t>
  </si>
  <si>
    <t>Asotin County EIS Rate (Weighted by Enrollment-100% Full Alocation)</t>
  </si>
  <si>
    <t>Benton County EIS Rate (Weighted by Enrollment-100% Full Alocation)</t>
  </si>
  <si>
    <t>Chelan County EIS Rate (Weighted by Enrollment-100% Full Alocation)</t>
  </si>
  <si>
    <t>Clallam County EIS Rate (Weighted by Enrollment-100% Full Alocation)</t>
  </si>
  <si>
    <t>Clark County EIS Rate (Weighted by Enrollment-100% Full Alocation)</t>
  </si>
  <si>
    <t>Columbia County EIS Rate (Weighted by Enrollment-100% Full Alocation)</t>
  </si>
  <si>
    <t>Cowlitz County EIS Rate (Weighted by Enrollment-100% Full Alocation)</t>
  </si>
  <si>
    <t>Douglas County EIS Rate (Weighted by Enrollment-100% Full Alocation)</t>
  </si>
  <si>
    <t>Ferry County EIS Rate (Weighted by Enrollment-100% Full Alocation)</t>
  </si>
  <si>
    <t>Franklin County EIS Rate (Weighted by Enrollment-100% Full Alocation)</t>
  </si>
  <si>
    <t>Garfield County EIS Rate (Weighted by Enrollment-100% Full Alocation)</t>
  </si>
  <si>
    <t>Grant County EIS Rate (Weighted by Enrollment-100% Full Alocation)</t>
  </si>
  <si>
    <t>Grays Harbor County EIS Rate (Weighted by Enrollment-100% Full Alocation)</t>
  </si>
  <si>
    <t>Island County EIS Rate (Weighted by Enrollment-100% Full Alocation)</t>
  </si>
  <si>
    <t>Jefferson County EIS Rate (Weighted by Enrollment-100% Full Alocation)</t>
  </si>
  <si>
    <t>King County EIS Rate (Weighted by Enrollment-100% Full Alocation)</t>
  </si>
  <si>
    <t>Kitsap County EIS Rate (Weighted by Enrollment-100% Full Alocation)</t>
  </si>
  <si>
    <t>Kittitas County EIS Rate (Weighted by Enrollment-100% Full Alocation)</t>
  </si>
  <si>
    <t>Klickitat County EIS Rate (Weighted by Enrollment-100% Full Alocation)</t>
  </si>
  <si>
    <t>Lewis County EIS Rate (Weighted by Enrollment-100% Full Alocation)</t>
  </si>
  <si>
    <t>Lincoln County EIS Rate (Weighted by Enrollment-100% Full Alocation)</t>
  </si>
  <si>
    <t>Mason County EIS Rate (Weighted by Enrollment-100% Full Alocation)</t>
  </si>
  <si>
    <t>Okanogan County EIS Rate (Weighted by Enrollment-100% Full Alocation)</t>
  </si>
  <si>
    <t>Pacific County EIS Rate (Weighted by Enrollment-100% Full Alocation)</t>
  </si>
  <si>
    <t>Pend Oreille County EIS Rate (Weighted by Enrollment-100% Full Alocation)</t>
  </si>
  <si>
    <t>Pierce County EIS Rate (Weighted by Enrollment-100% Full Alocation)</t>
  </si>
  <si>
    <t>San Juan County EIS Rate (Weighted by Enrollment-100% Full Alocation)</t>
  </si>
  <si>
    <t>Skagit County EIS Rate (Weighted by Enrollment-100% Full Alocation)</t>
  </si>
  <si>
    <t>Skamania County EIS Rate (Weighted by Enrollment-100% Full Alocation)</t>
  </si>
  <si>
    <t>Snohomish County EIS Rate (Weighted by Enrollment-100% Full Alocation)</t>
  </si>
  <si>
    <t>Spokane County EIS Rate (Weighted by Enrollment-100% Full Alocation)</t>
  </si>
  <si>
    <t>Stevens County EIS Rate (Weighted by Enrollment-100% Full Alocation)</t>
  </si>
  <si>
    <t>Thurston County EIS Rate (Weighted by Enrollment-100% Full Alocation)</t>
  </si>
  <si>
    <t>Wahkiakum County EIS Rate (Weighted by Enrollment-100% Full Alocation)</t>
  </si>
  <si>
    <t>Walla Walla County EIS Rate (Weighted by Enrollment-100% Full Alocation)</t>
  </si>
  <si>
    <t>Whatcom County EIS Rate (Weighted by Enrollment-100% Full Alocation)</t>
  </si>
  <si>
    <t>Whitman County EIS Rate (Weighted by Enrollment-100% Full Alocation)</t>
  </si>
  <si>
    <t>Yakima County EIS Rate (Weighted by Enrollment-100% Full Alocation)</t>
  </si>
  <si>
    <t xml:space="preserve">Weighted Total </t>
  </si>
  <si>
    <t xml:space="preserve">Color Legend: </t>
  </si>
  <si>
    <t xml:space="preserve">County </t>
  </si>
  <si>
    <t>Monthly Rate Per Child (95% Pass Through)</t>
  </si>
  <si>
    <t xml:space="preserve">Average Monthly Enrollment </t>
  </si>
  <si>
    <t>Average Monthly Enrollment</t>
  </si>
  <si>
    <t>Yakima Valley Community College</t>
  </si>
  <si>
    <t>39953</t>
  </si>
  <si>
    <t>Yakama Nation Tribal Compact</t>
  </si>
  <si>
    <t>39901</t>
  </si>
  <si>
    <t>Educational Service District 105</t>
  </si>
  <si>
    <t>39801</t>
  </si>
  <si>
    <t>39209</t>
  </si>
  <si>
    <t>39208</t>
  </si>
  <si>
    <t>39207</t>
  </si>
  <si>
    <t>39205</t>
  </si>
  <si>
    <t>39204</t>
  </si>
  <si>
    <t>39203</t>
  </si>
  <si>
    <t>39202</t>
  </si>
  <si>
    <t>39201</t>
  </si>
  <si>
    <t>39200</t>
  </si>
  <si>
    <t>39120</t>
  </si>
  <si>
    <t>39119</t>
  </si>
  <si>
    <t>39090</t>
  </si>
  <si>
    <t>39007</t>
  </si>
  <si>
    <t>39003</t>
  </si>
  <si>
    <t>39002</t>
  </si>
  <si>
    <t>Washington State University</t>
  </si>
  <si>
    <t>38905</t>
  </si>
  <si>
    <t>Pullman Community Montessori</t>
  </si>
  <si>
    <t>38901</t>
  </si>
  <si>
    <t>38324</t>
  </si>
  <si>
    <t>38322</t>
  </si>
  <si>
    <t>38320</t>
  </si>
  <si>
    <t>38308</t>
  </si>
  <si>
    <t>38306</t>
  </si>
  <si>
    <t>38304</t>
  </si>
  <si>
    <t>38302</t>
  </si>
  <si>
    <t>38301</t>
  </si>
  <si>
    <t>38300</t>
  </si>
  <si>
    <t>38267</t>
  </si>
  <si>
    <t>38265</t>
  </si>
  <si>
    <t>38264</t>
  </si>
  <si>
    <t>38126</t>
  </si>
  <si>
    <t>Whatcom Community College</t>
  </si>
  <si>
    <t>37952</t>
  </si>
  <si>
    <t>Western Washington University</t>
  </si>
  <si>
    <t>37906</t>
  </si>
  <si>
    <t>Lummi Tribal Agency</t>
  </si>
  <si>
    <t>37903</t>
  </si>
  <si>
    <t>Whatcom Intergenerational High School</t>
  </si>
  <si>
    <t>37902</t>
  </si>
  <si>
    <t>Bellingham Technical College</t>
  </si>
  <si>
    <t>37901</t>
  </si>
  <si>
    <t>37507</t>
  </si>
  <si>
    <t>37506</t>
  </si>
  <si>
    <t>37505</t>
  </si>
  <si>
    <t>37504</t>
  </si>
  <si>
    <t>37503</t>
  </si>
  <si>
    <t>37502</t>
  </si>
  <si>
    <t>37501</t>
  </si>
  <si>
    <t>Walla Walla Community College</t>
  </si>
  <si>
    <t>36950</t>
  </si>
  <si>
    <t>36402</t>
  </si>
  <si>
    <t>36401</t>
  </si>
  <si>
    <t>36400</t>
  </si>
  <si>
    <t>36300</t>
  </si>
  <si>
    <t>36250</t>
  </si>
  <si>
    <t>36140</t>
  </si>
  <si>
    <t>36101</t>
  </si>
  <si>
    <t>35200</t>
  </si>
  <si>
    <t>Washington Military Department</t>
  </si>
  <si>
    <t>34979</t>
  </si>
  <si>
    <t>Department of Children Youth and Families</t>
  </si>
  <si>
    <t>34978</t>
  </si>
  <si>
    <t>Department of Health</t>
  </si>
  <si>
    <t>34977</t>
  </si>
  <si>
    <t>Washington Center for Deaf and Hard of Hearing Youth</t>
  </si>
  <si>
    <t>34975</t>
  </si>
  <si>
    <t>Office of the Governor (Sch for Blind)</t>
  </si>
  <si>
    <t>34974</t>
  </si>
  <si>
    <t>Department of Corrections</t>
  </si>
  <si>
    <t>34973</t>
  </si>
  <si>
    <t>DSHS</t>
  </si>
  <si>
    <t>34970</t>
  </si>
  <si>
    <t>Washington State Charter School Commission</t>
  </si>
  <si>
    <t>34950</t>
  </si>
  <si>
    <t>Puget Sound Community College</t>
  </si>
  <si>
    <t>34945</t>
  </si>
  <si>
    <t>Evergreen State College</t>
  </si>
  <si>
    <t>34903</t>
  </si>
  <si>
    <t>WA HE LUT Indian School Agency</t>
  </si>
  <si>
    <t>34901</t>
  </si>
  <si>
    <t>Capital Region ESD 113</t>
  </si>
  <si>
    <t>34801</t>
  </si>
  <si>
    <t>34402</t>
  </si>
  <si>
    <t>34401</t>
  </si>
  <si>
    <t>34324</t>
  </si>
  <si>
    <t>34307</t>
  </si>
  <si>
    <t>34111</t>
  </si>
  <si>
    <t>34033</t>
  </si>
  <si>
    <t>34003</t>
  </si>
  <si>
    <t>34002</t>
  </si>
  <si>
    <t>33212</t>
  </si>
  <si>
    <t>33211</t>
  </si>
  <si>
    <t>33207</t>
  </si>
  <si>
    <t>33206</t>
  </si>
  <si>
    <t>33205</t>
  </si>
  <si>
    <t>33202</t>
  </si>
  <si>
    <t>33183</t>
  </si>
  <si>
    <t>33115</t>
  </si>
  <si>
    <t>33070</t>
  </si>
  <si>
    <t>33049</t>
  </si>
  <si>
    <t>33036</t>
  </si>
  <si>
    <t>33030</t>
  </si>
  <si>
    <t>Spokane Falls Community College</t>
  </si>
  <si>
    <t>32948</t>
  </si>
  <si>
    <t>Community Colleges of Spokane</t>
  </si>
  <si>
    <t>32931</t>
  </si>
  <si>
    <t>Spokane Public Schools Charter Authorizer</t>
  </si>
  <si>
    <t>32911</t>
  </si>
  <si>
    <t>PRIDE Prep Charter School District</t>
  </si>
  <si>
    <t>32907</t>
  </si>
  <si>
    <t>Lumen Public School</t>
  </si>
  <si>
    <t>32903</t>
  </si>
  <si>
    <t>Eastern Washington University</t>
  </si>
  <si>
    <t>32902</t>
  </si>
  <si>
    <t>Spokane International Academy</t>
  </si>
  <si>
    <t>32901</t>
  </si>
  <si>
    <t>Educational Service District 101</t>
  </si>
  <si>
    <t>32801</t>
  </si>
  <si>
    <t>32416</t>
  </si>
  <si>
    <t>32414</t>
  </si>
  <si>
    <t>32363</t>
  </si>
  <si>
    <t>32362</t>
  </si>
  <si>
    <t>32361</t>
  </si>
  <si>
    <t>32360</t>
  </si>
  <si>
    <t>32358</t>
  </si>
  <si>
    <t>32356</t>
  </si>
  <si>
    <t>32354</t>
  </si>
  <si>
    <t>32326</t>
  </si>
  <si>
    <t>32325</t>
  </si>
  <si>
    <t>32312</t>
  </si>
  <si>
    <t>32123</t>
  </si>
  <si>
    <t>32081</t>
  </si>
  <si>
    <t>Everett Community College</t>
  </si>
  <si>
    <t>31933</t>
  </si>
  <si>
    <t>Edmonds Community College</t>
  </si>
  <si>
    <t>31932</t>
  </si>
  <si>
    <t>31401</t>
  </si>
  <si>
    <t>31332</t>
  </si>
  <si>
    <t>31330</t>
  </si>
  <si>
    <t>31311</t>
  </si>
  <si>
    <t>31306</t>
  </si>
  <si>
    <t>31201</t>
  </si>
  <si>
    <t>31103</t>
  </si>
  <si>
    <t>31063</t>
  </si>
  <si>
    <t>31025</t>
  </si>
  <si>
    <t>31016</t>
  </si>
  <si>
    <t>31015</t>
  </si>
  <si>
    <t>31006</t>
  </si>
  <si>
    <t>31004</t>
  </si>
  <si>
    <t>31002</t>
  </si>
  <si>
    <t>30303</t>
  </si>
  <si>
    <t>30031</t>
  </si>
  <si>
    <t>30029</t>
  </si>
  <si>
    <t>30002</t>
  </si>
  <si>
    <t>Skagit Valley College</t>
  </si>
  <si>
    <t>29944</t>
  </si>
  <si>
    <t>Northwest Educational Service District 189</t>
  </si>
  <si>
    <t>29801</t>
  </si>
  <si>
    <t>29320</t>
  </si>
  <si>
    <t>29317</t>
  </si>
  <si>
    <t>29311</t>
  </si>
  <si>
    <t>29103</t>
  </si>
  <si>
    <t>29101</t>
  </si>
  <si>
    <t>29100</t>
  </si>
  <si>
    <t>29011</t>
  </si>
  <si>
    <t>28149</t>
  </si>
  <si>
    <t>28144</t>
  </si>
  <si>
    <t>28137</t>
  </si>
  <si>
    <t>28010</t>
  </si>
  <si>
    <t>Tacoma Community College</t>
  </si>
  <si>
    <t>27949</t>
  </si>
  <si>
    <t>Pierce College</t>
  </si>
  <si>
    <t>27941</t>
  </si>
  <si>
    <t>Clover Park Technical College</t>
  </si>
  <si>
    <t>27932</t>
  </si>
  <si>
    <t>Bates Technical College</t>
  </si>
  <si>
    <t>27931</t>
  </si>
  <si>
    <t>Summit Public School: Olympus</t>
  </si>
  <si>
    <t>27905</t>
  </si>
  <si>
    <t>Impact | Commencement Bay Elementary</t>
  </si>
  <si>
    <t>27902</t>
  </si>
  <si>
    <t>Chief Leschi Tribal Compact</t>
  </si>
  <si>
    <t>27901</t>
  </si>
  <si>
    <t>27417</t>
  </si>
  <si>
    <t>27416</t>
  </si>
  <si>
    <t>27404</t>
  </si>
  <si>
    <t>27403</t>
  </si>
  <si>
    <t>27402</t>
  </si>
  <si>
    <t>27401</t>
  </si>
  <si>
    <t>27400</t>
  </si>
  <si>
    <t>27344</t>
  </si>
  <si>
    <t>27343</t>
  </si>
  <si>
    <t>27320</t>
  </si>
  <si>
    <t>27083</t>
  </si>
  <si>
    <t>27019</t>
  </si>
  <si>
    <t>27010</t>
  </si>
  <si>
    <t>27003</t>
  </si>
  <si>
    <t>27001</t>
  </si>
  <si>
    <t>26070</t>
  </si>
  <si>
    <t>26059</t>
  </si>
  <si>
    <t>26056</t>
  </si>
  <si>
    <t>25200</t>
  </si>
  <si>
    <t>25160</t>
  </si>
  <si>
    <t>25155</t>
  </si>
  <si>
    <t>25118</t>
  </si>
  <si>
    <t>25116</t>
  </si>
  <si>
    <t>25101</t>
  </si>
  <si>
    <t>24410</t>
  </si>
  <si>
    <t>24404</t>
  </si>
  <si>
    <t>24350</t>
  </si>
  <si>
    <t>24122</t>
  </si>
  <si>
    <t>24111</t>
  </si>
  <si>
    <t>24105</t>
  </si>
  <si>
    <t>24019</t>
  </si>
  <si>
    <t>24014</t>
  </si>
  <si>
    <t>23404</t>
  </si>
  <si>
    <t>23403</t>
  </si>
  <si>
    <t>23402</t>
  </si>
  <si>
    <t>23311</t>
  </si>
  <si>
    <t>23309</t>
  </si>
  <si>
    <t>23054</t>
  </si>
  <si>
    <t>23042</t>
  </si>
  <si>
    <t>22207</t>
  </si>
  <si>
    <t>22204</t>
  </si>
  <si>
    <t>22200</t>
  </si>
  <si>
    <t>22105</t>
  </si>
  <si>
    <t>22073</t>
  </si>
  <si>
    <t>22017</t>
  </si>
  <si>
    <t>22009</t>
  </si>
  <si>
    <t>22008</t>
  </si>
  <si>
    <t>Centralia College</t>
  </si>
  <si>
    <t>21926</t>
  </si>
  <si>
    <t>21401</t>
  </si>
  <si>
    <t>21303</t>
  </si>
  <si>
    <t>21302</t>
  </si>
  <si>
    <t>21301</t>
  </si>
  <si>
    <t>21300</t>
  </si>
  <si>
    <t>21237</t>
  </si>
  <si>
    <t>21234</t>
  </si>
  <si>
    <t>21232</t>
  </si>
  <si>
    <t>21226</t>
  </si>
  <si>
    <t>21214</t>
  </si>
  <si>
    <t>21206</t>
  </si>
  <si>
    <t>21036</t>
  </si>
  <si>
    <t>Vader School District</t>
  </si>
  <si>
    <t>21018</t>
  </si>
  <si>
    <t>21014</t>
  </si>
  <si>
    <t>20406</t>
  </si>
  <si>
    <t>20405</t>
  </si>
  <si>
    <t>20404</t>
  </si>
  <si>
    <t>20403</t>
  </si>
  <si>
    <t>20402</t>
  </si>
  <si>
    <t>20401</t>
  </si>
  <si>
    <t>20400</t>
  </si>
  <si>
    <t>20215</t>
  </si>
  <si>
    <t>20203</t>
  </si>
  <si>
    <t>20094</t>
  </si>
  <si>
    <t>Central Washington University</t>
  </si>
  <si>
    <t>19901</t>
  </si>
  <si>
    <t>19404</t>
  </si>
  <si>
    <t>19403</t>
  </si>
  <si>
    <t>19401</t>
  </si>
  <si>
    <t>19400</t>
  </si>
  <si>
    <t>19028</t>
  </si>
  <si>
    <t>19007</t>
  </si>
  <si>
    <t>Olympic College</t>
  </si>
  <si>
    <t>18939</t>
  </si>
  <si>
    <t>Suquamish Tribal Education Department</t>
  </si>
  <si>
    <t>18902</t>
  </si>
  <si>
    <t>Catalyst Public Schools</t>
  </si>
  <si>
    <t>18901</t>
  </si>
  <si>
    <t>Olympic Educational Service District 114</t>
  </si>
  <si>
    <t>18801</t>
  </si>
  <si>
    <t>18402</t>
  </si>
  <si>
    <t>18401</t>
  </si>
  <si>
    <t>18400</t>
  </si>
  <si>
    <t>18303</t>
  </si>
  <si>
    <t>18100</t>
  </si>
  <si>
    <t>South Seattle Community College (CC Dist #6)</t>
  </si>
  <si>
    <t>17946</t>
  </si>
  <si>
    <t>Shoreline Community College</t>
  </si>
  <si>
    <t>17943</t>
  </si>
  <si>
    <t xml:space="preserve">Seattle Central Community College </t>
  </si>
  <si>
    <t>17942</t>
  </si>
  <si>
    <t>Renton Technical College</t>
  </si>
  <si>
    <t>17941</t>
  </si>
  <si>
    <t>North Seattle Community College</t>
  </si>
  <si>
    <t>17938</t>
  </si>
  <si>
    <t>Lake Washington Institute of Technology</t>
  </si>
  <si>
    <t>17937</t>
  </si>
  <si>
    <t>Highline College</t>
  </si>
  <si>
    <t>17936</t>
  </si>
  <si>
    <t>Green River College</t>
  </si>
  <si>
    <t>17935</t>
  </si>
  <si>
    <t>Bellevue Community College</t>
  </si>
  <si>
    <t>17924</t>
  </si>
  <si>
    <t>University of Washington Early Entrance Program</t>
  </si>
  <si>
    <t>17918</t>
  </si>
  <si>
    <t>Why Not You Academy (formerly Cascade: Midway charter)</t>
  </si>
  <si>
    <t>17917</t>
  </si>
  <si>
    <t>Impact | Salish Sea Elementary</t>
  </si>
  <si>
    <t>17916</t>
  </si>
  <si>
    <t>Impact | Puget Sound Elementary</t>
  </si>
  <si>
    <t>17911</t>
  </si>
  <si>
    <t xml:space="preserve">Rainier Valley Leadership Academy </t>
  </si>
  <si>
    <t>17910</t>
  </si>
  <si>
    <t>Rainier Prep Charter School District</t>
  </si>
  <si>
    <t>17908</t>
  </si>
  <si>
    <t>Summit Public School: Atlas</t>
  </si>
  <si>
    <t>17905</t>
  </si>
  <si>
    <t>University of Washington (17904)</t>
  </si>
  <si>
    <t>17904</t>
  </si>
  <si>
    <t>Muckleshoot Indian Tribe</t>
  </si>
  <si>
    <t>17903</t>
  </si>
  <si>
    <t>Summit Public School: Sierra</t>
  </si>
  <si>
    <t>17902</t>
  </si>
  <si>
    <t>Puget Sound Educational Service District 121</t>
  </si>
  <si>
    <t>17801</t>
  </si>
  <si>
    <t>17417</t>
  </si>
  <si>
    <t>17415</t>
  </si>
  <si>
    <t>17414</t>
  </si>
  <si>
    <t>17412</t>
  </si>
  <si>
    <t>17411</t>
  </si>
  <si>
    <t>17410</t>
  </si>
  <si>
    <t>17409</t>
  </si>
  <si>
    <t>17408</t>
  </si>
  <si>
    <t>17407</t>
  </si>
  <si>
    <t>17406</t>
  </si>
  <si>
    <t>17405</t>
  </si>
  <si>
    <t>17404</t>
  </si>
  <si>
    <t>17403</t>
  </si>
  <si>
    <t>17402</t>
  </si>
  <si>
    <t>17401</t>
  </si>
  <si>
    <t>17400</t>
  </si>
  <si>
    <t>17216</t>
  </si>
  <si>
    <t>17210</t>
  </si>
  <si>
    <t>17001</t>
  </si>
  <si>
    <t>16050</t>
  </si>
  <si>
    <t>16049</t>
  </si>
  <si>
    <t>16048</t>
  </si>
  <si>
    <t>16046</t>
  </si>
  <si>
    <t>16020</t>
  </si>
  <si>
    <t>15206</t>
  </si>
  <si>
    <t>15204</t>
  </si>
  <si>
    <t>15201</t>
  </si>
  <si>
    <t>Grays Harbor College</t>
  </si>
  <si>
    <t>14934</t>
  </si>
  <si>
    <t>14400</t>
  </si>
  <si>
    <t>14172</t>
  </si>
  <si>
    <t>14117</t>
  </si>
  <si>
    <t>14104</t>
  </si>
  <si>
    <t>14099</t>
  </si>
  <si>
    <t>14097</t>
  </si>
  <si>
    <t>14077</t>
  </si>
  <si>
    <t>14068</t>
  </si>
  <si>
    <t>14066</t>
  </si>
  <si>
    <t>14065</t>
  </si>
  <si>
    <t>14064</t>
  </si>
  <si>
    <t>14028</t>
  </si>
  <si>
    <t>14005</t>
  </si>
  <si>
    <t>Big Bend Community College</t>
  </si>
  <si>
    <t>13925</t>
  </si>
  <si>
    <t>13301</t>
  </si>
  <si>
    <t>13167</t>
  </si>
  <si>
    <t>13165</t>
  </si>
  <si>
    <t>13161</t>
  </si>
  <si>
    <t>13160</t>
  </si>
  <si>
    <t>13156</t>
  </si>
  <si>
    <t>13151</t>
  </si>
  <si>
    <t>13146</t>
  </si>
  <si>
    <t>13144</t>
  </si>
  <si>
    <t>13073</t>
  </si>
  <si>
    <t>12110</t>
  </si>
  <si>
    <t>Columbia Basin College</t>
  </si>
  <si>
    <t>11928</t>
  </si>
  <si>
    <t>Educational Service District 123</t>
  </si>
  <si>
    <t>11801</t>
  </si>
  <si>
    <t>11056</t>
  </si>
  <si>
    <t>11054</t>
  </si>
  <si>
    <t>11051</t>
  </si>
  <si>
    <t>11001</t>
  </si>
  <si>
    <t>10309</t>
  </si>
  <si>
    <t>10070</t>
  </si>
  <si>
    <t>10065</t>
  </si>
  <si>
    <t>10050</t>
  </si>
  <si>
    <t>10003</t>
  </si>
  <si>
    <t>09209</t>
  </si>
  <si>
    <t>09207</t>
  </si>
  <si>
    <t>09206</t>
  </si>
  <si>
    <t>09102</t>
  </si>
  <si>
    <t>09075</t>
  </si>
  <si>
    <t>09013</t>
  </si>
  <si>
    <t>Lower Columbia College</t>
  </si>
  <si>
    <t>08937</t>
  </si>
  <si>
    <t>08458</t>
  </si>
  <si>
    <t>08404</t>
  </si>
  <si>
    <t>08402</t>
  </si>
  <si>
    <t>08401</t>
  </si>
  <si>
    <t>08130</t>
  </si>
  <si>
    <t>08122</t>
  </si>
  <si>
    <t>07035</t>
  </si>
  <si>
    <t>07002</t>
  </si>
  <si>
    <t>Clark College</t>
  </si>
  <si>
    <t>06927</t>
  </si>
  <si>
    <t>Educational Service District 112</t>
  </si>
  <si>
    <t>06801</t>
  </si>
  <si>
    <t>ESA 112</t>
  </si>
  <si>
    <t>06701</t>
  </si>
  <si>
    <t>06122</t>
  </si>
  <si>
    <t>06119</t>
  </si>
  <si>
    <t>06117</t>
  </si>
  <si>
    <t>06114</t>
  </si>
  <si>
    <t>06112</t>
  </si>
  <si>
    <t>06103</t>
  </si>
  <si>
    <t>06101</t>
  </si>
  <si>
    <t>06098</t>
  </si>
  <si>
    <t>06037</t>
  </si>
  <si>
    <t>Peninsula College</t>
  </si>
  <si>
    <t>05940</t>
  </si>
  <si>
    <t>Quileute Tribal School District</t>
  </si>
  <si>
    <t>05903</t>
  </si>
  <si>
    <t>05402</t>
  </si>
  <si>
    <t>05401</t>
  </si>
  <si>
    <t>05323</t>
  </si>
  <si>
    <t>05313</t>
  </si>
  <si>
    <t>05121</t>
  </si>
  <si>
    <t>Wenatchee Vally College</t>
  </si>
  <si>
    <t>04951</t>
  </si>
  <si>
    <t>Pinnacles Prep</t>
  </si>
  <si>
    <t>04901</t>
  </si>
  <si>
    <t>North Central Educational Service District 171</t>
  </si>
  <si>
    <t>04801</t>
  </si>
  <si>
    <t>04246</t>
  </si>
  <si>
    <t>04228</t>
  </si>
  <si>
    <t>CASHMERE SCHOOL DISTRICT</t>
  </si>
  <si>
    <t>04222</t>
  </si>
  <si>
    <t>04129</t>
  </si>
  <si>
    <t>04127</t>
  </si>
  <si>
    <t>04069</t>
  </si>
  <si>
    <t>04019</t>
  </si>
  <si>
    <t>03400</t>
  </si>
  <si>
    <t>03116</t>
  </si>
  <si>
    <t>03053</t>
  </si>
  <si>
    <t>03052</t>
  </si>
  <si>
    <t>03050</t>
  </si>
  <si>
    <t>03017</t>
  </si>
  <si>
    <t>02420</t>
  </si>
  <si>
    <t>02250</t>
  </si>
  <si>
    <t>01160</t>
  </si>
  <si>
    <t>01158</t>
  </si>
  <si>
    <t>01147</t>
  </si>
  <si>
    <t>01122</t>
  </si>
  <si>
    <t>01109</t>
  </si>
  <si>
    <t>Z246
SpEd BEA Rate</t>
  </si>
  <si>
    <t>OrganizationName</t>
  </si>
  <si>
    <t>OSPILegacyCode</t>
  </si>
  <si>
    <t>CCDDD</t>
  </si>
  <si>
    <t>EIS Rate (Weighted by Enrollment-100% Full Alocation)</t>
  </si>
  <si>
    <t>All Counties</t>
  </si>
  <si>
    <t>Notes:</t>
  </si>
  <si>
    <t>Source:</t>
  </si>
  <si>
    <t>2022-2023</t>
  </si>
  <si>
    <t xml:space="preserve">OSPI SpEd BEA Rate </t>
  </si>
  <si>
    <t>Mar</t>
  </si>
  <si>
    <t>E250 &amp; F20 have counts for the contract associated with the Nisqually Tribe enrolled In the Olympia School District</t>
  </si>
  <si>
    <t>Index</t>
  </si>
  <si>
    <t>Amount Withheld by Lead Agency (5% of Full Allocation)</t>
  </si>
  <si>
    <t>July 1 2023</t>
  </si>
  <si>
    <t>Oct 1 2023</t>
  </si>
  <si>
    <t>Jan 1 2024</t>
  </si>
  <si>
    <t>Jun 1 2024</t>
  </si>
  <si>
    <t>06901</t>
  </si>
  <si>
    <t>Rooted School Vancouver</t>
  </si>
  <si>
    <t>17919</t>
  </si>
  <si>
    <t>Impact | Black River Elementary</t>
  </si>
  <si>
    <t>24915</t>
  </si>
  <si>
    <t>Paschal Sherman Indian School</t>
  </si>
  <si>
    <t>Sumner-Bonney Lake School District</t>
  </si>
  <si>
    <t>Easton and Eastmont are sharing the same CCDDD, but only Easton appears in this workbook</t>
  </si>
  <si>
    <t>Other highlighted are where names have been edited to match SpEd BEA names</t>
  </si>
  <si>
    <t>Oct</t>
  </si>
  <si>
    <t>Nov</t>
  </si>
  <si>
    <t>Dec</t>
  </si>
  <si>
    <t>Jan</t>
  </si>
  <si>
    <t>Feb</t>
  </si>
  <si>
    <t>Monthly Rate Per Child (100% Full Allocation)</t>
  </si>
  <si>
    <t>FY23-24 Single Monthly Count Tracking Grid (Edited for Rates Adjustment)</t>
  </si>
  <si>
    <t>2023-2024</t>
  </si>
  <si>
    <t>ESIT AAFTE Apr 23 - Mar 24</t>
  </si>
  <si>
    <t>ESIT AAFTE  FY24</t>
  </si>
  <si>
    <t>ESIT AAFTE Jul 24- Nov 24</t>
  </si>
  <si>
    <t>ESIT AAFTE Dec 24 - Mar 25</t>
  </si>
  <si>
    <t>Funding Appropriated (SpEd BEA Rate x 1.15) Jul 2024</t>
  </si>
  <si>
    <t>Funding Appropriated (SpEd BEA Rate x 1.15) Oct 2024</t>
  </si>
  <si>
    <t>Funding Appropriated (SpEd BEA Rate x 1.15)  Dec 2024</t>
  </si>
  <si>
    <t>Funding Appropriated (SpEd BEA Rate x 1.15) Mar 2025</t>
  </si>
  <si>
    <t>There's an extra value now, Pullman Community Montessori</t>
  </si>
  <si>
    <t>Sep</t>
  </si>
  <si>
    <t>Apr</t>
  </si>
  <si>
    <t>May</t>
  </si>
  <si>
    <t>Jun</t>
  </si>
  <si>
    <t>Jul</t>
  </si>
  <si>
    <t>Aug</t>
  </si>
  <si>
    <t>Jul-Sept Monthly 95% Rates</t>
  </si>
  <si>
    <t>Oct-Dec Monthly 9% Rates</t>
  </si>
  <si>
    <t>Oct-Dec Monthly 100% Rates</t>
  </si>
  <si>
    <t>Jul-Sept Monthly 100% Rates</t>
  </si>
  <si>
    <t xml:space="preserve">Jan - Mar Monthly 95% Rates </t>
  </si>
  <si>
    <t xml:space="preserve">Jan - Mar Monthly 100% Rates </t>
  </si>
  <si>
    <t>Apr - Mar Monthly 95% Rates</t>
  </si>
  <si>
    <t>Apr - Mar Monthly 100% Rates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</si>
</sst>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\-yy;@"/>
    <numFmt numFmtId="165" formatCode="_(* #,##0.0_);_(* \(#,##0.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</font>
    <font>
      <b/>
      <sz val="11"/>
      <color rgb="FFFF0000"/>
      <name val="Calibri"/>
      <family val="2"/>
      <scheme val="minor"/>
    </font>
    <font>
      <sz val="2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00"/>
        <bgColor theme="4" tint="0.79998168889431442"/>
      </patternFill>
    </fill>
    <fill>
      <patternFill patternType="solid">
        <fgColor theme="2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/>
      <right/>
      <top style="thin">
        <color theme="4" tint="0.39997558519241921"/>
      </top>
      <bottom/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70">
    <xf numFmtId="0" fontId="0" fillId="0" borderId="0" xfId="0"/>
    <xf numFmtId="0" fontId="0" fillId="0" borderId="1" xfId="0" applyBorder="1"/>
    <xf numFmtId="0" fontId="2" fillId="3" borderId="1" xfId="2" applyFont="1" applyFill="1" applyBorder="1" applyAlignment="1">
      <alignment horizontal="center" vertical="center" wrapText="1"/>
    </xf>
    <xf numFmtId="0" fontId="2" fillId="5" borderId="1" xfId="2" applyFont="1" applyFill="1" applyBorder="1" applyAlignment="1">
      <alignment horizontal="center" vertical="center" wrapText="1"/>
    </xf>
    <xf numFmtId="0" fontId="2" fillId="6" borderId="1" xfId="2" applyFont="1" applyFill="1" applyBorder="1" applyAlignment="1">
      <alignment horizontal="center" vertical="center" wrapText="1"/>
    </xf>
    <xf numFmtId="0" fontId="2" fillId="4" borderId="1" xfId="0" applyFont="1" applyFill="1" applyBorder="1"/>
    <xf numFmtId="0" fontId="3" fillId="0" borderId="1" xfId="0" applyFont="1" applyBorder="1"/>
    <xf numFmtId="44" fontId="0" fillId="0" borderId="1" xfId="3" applyFont="1" applyFill="1" applyBorder="1"/>
    <xf numFmtId="44" fontId="0" fillId="7" borderId="1" xfId="3" applyFont="1" applyFill="1" applyBorder="1"/>
    <xf numFmtId="44" fontId="2" fillId="7" borderId="1" xfId="3" applyFont="1" applyFill="1" applyBorder="1"/>
    <xf numFmtId="44" fontId="2" fillId="2" borderId="1" xfId="3" applyFont="1" applyFill="1" applyBorder="1"/>
    <xf numFmtId="44" fontId="2" fillId="4" borderId="1" xfId="3" applyFont="1" applyFill="1" applyBorder="1"/>
    <xf numFmtId="1" fontId="0" fillId="0" borderId="0" xfId="0" applyNumberFormat="1" applyAlignment="1">
      <alignment horizontal="center"/>
    </xf>
    <xf numFmtId="2" fontId="0" fillId="0" borderId="1" xfId="1" applyNumberFormat="1" applyFont="1" applyFill="1" applyBorder="1" applyAlignment="1">
      <alignment horizontal="center"/>
    </xf>
    <xf numFmtId="2" fontId="2" fillId="4" borderId="1" xfId="0" applyNumberFormat="1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center"/>
    </xf>
    <xf numFmtId="0" fontId="2" fillId="8" borderId="1" xfId="0" applyFont="1" applyFill="1" applyBorder="1"/>
    <xf numFmtId="44" fontId="2" fillId="4" borderId="1" xfId="0" applyNumberFormat="1" applyFont="1" applyFill="1" applyBorder="1" applyAlignment="1">
      <alignment horizontal="center"/>
    </xf>
    <xf numFmtId="44" fontId="2" fillId="2" borderId="1" xfId="0" applyNumberFormat="1" applyFont="1" applyFill="1" applyBorder="1" applyAlignment="1">
      <alignment horizontal="center"/>
    </xf>
    <xf numFmtId="2" fontId="2" fillId="7" borderId="1" xfId="3" applyNumberFormat="1" applyFont="1" applyFill="1" applyBorder="1" applyAlignment="1">
      <alignment horizontal="center"/>
    </xf>
    <xf numFmtId="0" fontId="2" fillId="9" borderId="1" xfId="2" applyFont="1" applyFill="1" applyBorder="1" applyAlignment="1">
      <alignment horizontal="center" vertical="center" wrapText="1"/>
    </xf>
    <xf numFmtId="44" fontId="2" fillId="10" borderId="1" xfId="3" applyFont="1" applyFill="1" applyBorder="1"/>
    <xf numFmtId="0" fontId="6" fillId="11" borderId="0" xfId="0" applyFont="1" applyFill="1"/>
    <xf numFmtId="2" fontId="2" fillId="10" borderId="1" xfId="3" applyNumberFormat="1" applyFont="1" applyFill="1" applyBorder="1"/>
    <xf numFmtId="44" fontId="2" fillId="4" borderId="1" xfId="3" applyFont="1" applyFill="1" applyBorder="1" applyAlignment="1">
      <alignment horizontal="center"/>
    </xf>
    <xf numFmtId="2" fontId="2" fillId="4" borderId="1" xfId="3" applyNumberFormat="1" applyFont="1" applyFill="1" applyBorder="1"/>
    <xf numFmtId="2" fontId="0" fillId="0" borderId="0" xfId="0" applyNumberFormat="1"/>
    <xf numFmtId="9" fontId="0" fillId="0" borderId="0" xfId="7" applyFont="1"/>
    <xf numFmtId="44" fontId="0" fillId="4" borderId="1" xfId="3" applyFont="1" applyFill="1" applyBorder="1"/>
    <xf numFmtId="0" fontId="0" fillId="13" borderId="2" xfId="0" applyFill="1" applyBorder="1"/>
    <xf numFmtId="0" fontId="0" fillId="13" borderId="3" xfId="0" applyFill="1" applyBorder="1"/>
    <xf numFmtId="43" fontId="0" fillId="13" borderId="4" xfId="0" applyNumberFormat="1" applyFill="1" applyBorder="1"/>
    <xf numFmtId="0" fontId="4" fillId="12" borderId="5" xfId="0" applyFont="1" applyFill="1" applyBorder="1" applyAlignment="1">
      <alignment wrapText="1"/>
    </xf>
    <xf numFmtId="0" fontId="4" fillId="12" borderId="6" xfId="0" applyFont="1" applyFill="1" applyBorder="1" applyAlignment="1">
      <alignment wrapText="1"/>
    </xf>
    <xf numFmtId="0" fontId="4" fillId="12" borderId="7" xfId="0" applyFont="1" applyFill="1" applyBorder="1" applyAlignment="1">
      <alignment wrapText="1"/>
    </xf>
    <xf numFmtId="0" fontId="0" fillId="13" borderId="5" xfId="0" applyFill="1" applyBorder="1"/>
    <xf numFmtId="0" fontId="0" fillId="13" borderId="6" xfId="0" applyFill="1" applyBorder="1"/>
    <xf numFmtId="43" fontId="0" fillId="13" borderId="7" xfId="0" applyNumberFormat="1" applyFill="1" applyBorder="1"/>
    <xf numFmtId="0" fontId="0" fillId="0" borderId="5" xfId="0" applyBorder="1"/>
    <xf numFmtId="0" fontId="0" fillId="0" borderId="6" xfId="0" applyBorder="1"/>
    <xf numFmtId="43" fontId="0" fillId="0" borderId="7" xfId="0" applyNumberFormat="1" applyBorder="1"/>
    <xf numFmtId="164" fontId="0" fillId="0" borderId="0" xfId="0" applyNumberFormat="1"/>
    <xf numFmtId="165" fontId="2" fillId="0" borderId="7" xfId="0" applyNumberFormat="1" applyFont="1" applyBorder="1"/>
    <xf numFmtId="49" fontId="0" fillId="13" borderId="5" xfId="0" applyNumberFormat="1" applyFill="1" applyBorder="1"/>
    <xf numFmtId="49" fontId="0" fillId="0" borderId="5" xfId="0" applyNumberFormat="1" applyBorder="1"/>
    <xf numFmtId="0" fontId="4" fillId="12" borderId="5" xfId="0" applyFont="1" applyFill="1" applyBorder="1"/>
    <xf numFmtId="0" fontId="4" fillId="12" borderId="6" xfId="0" applyFont="1" applyFill="1" applyBorder="1"/>
    <xf numFmtId="0" fontId="0" fillId="11" borderId="6" xfId="0" applyFill="1" applyBorder="1"/>
    <xf numFmtId="0" fontId="0" fillId="14" borderId="6" xfId="0" applyFill="1" applyBorder="1"/>
    <xf numFmtId="44" fontId="8" fillId="0" borderId="0" xfId="0" applyNumberFormat="1" applyFont="1"/>
    <xf numFmtId="0" fontId="2" fillId="10" borderId="1" xfId="3" applyNumberFormat="1" applyFont="1" applyFill="1" applyBorder="1"/>
    <xf numFmtId="43" fontId="2" fillId="0" borderId="7" xfId="0" applyNumberFormat="1" applyFont="1" applyBorder="1"/>
    <xf numFmtId="0" fontId="9" fillId="0" borderId="0" xfId="0" applyFont="1"/>
    <xf numFmtId="0" fontId="0" fillId="4" borderId="8" xfId="0" applyFill="1" applyBorder="1" applyAlignment="1">
      <alignment horizontal="center" wrapText="1"/>
    </xf>
    <xf numFmtId="0" fontId="0" fillId="4" borderId="9" xfId="0" applyFill="1" applyBorder="1" applyAlignment="1">
      <alignment horizontal="center" wrapText="1"/>
    </xf>
    <xf numFmtId="44" fontId="0" fillId="0" borderId="10" xfId="3" applyFont="1" applyBorder="1"/>
    <xf numFmtId="44" fontId="0" fillId="0" borderId="11" xfId="3" applyFont="1" applyBorder="1"/>
    <xf numFmtId="44" fontId="0" fillId="0" borderId="12" xfId="3" applyFont="1" applyBorder="1"/>
    <xf numFmtId="44" fontId="0" fillId="0" borderId="13" xfId="3" applyFont="1" applyBorder="1"/>
    <xf numFmtId="0" fontId="0" fillId="2" borderId="8" xfId="0" applyFill="1" applyBorder="1" applyAlignment="1">
      <alignment horizontal="center" wrapText="1"/>
    </xf>
    <xf numFmtId="0" fontId="0" fillId="2" borderId="9" xfId="0" applyFill="1" applyBorder="1" applyAlignment="1">
      <alignment horizontal="center" wrapText="1"/>
    </xf>
    <xf numFmtId="0" fontId="0" fillId="7" borderId="8" xfId="0" applyFill="1" applyBorder="1" applyAlignment="1">
      <alignment horizontal="center" wrapText="1"/>
    </xf>
    <xf numFmtId="0" fontId="0" fillId="7" borderId="9" xfId="0" applyFill="1" applyBorder="1" applyAlignment="1">
      <alignment horizontal="center" wrapText="1"/>
    </xf>
    <xf numFmtId="0" fontId="0" fillId="10" borderId="8" xfId="0" applyFill="1" applyBorder="1" applyAlignment="1">
      <alignment horizontal="center" wrapText="1"/>
    </xf>
    <xf numFmtId="0" fontId="0" fillId="10" borderId="9" xfId="0" applyFill="1" applyBorder="1" applyAlignment="1">
      <alignment horizontal="center" wrapText="1"/>
    </xf>
    <xf numFmtId="0" fontId="0" fillId="0" borderId="11" xfId="0" applyBorder="1"/>
    <xf numFmtId="0" fontId="0" fillId="0" borderId="13" xfId="0" applyBorder="1"/>
    <xf numFmtId="0" fontId="7" fillId="15" borderId="14" xfId="0" applyFont="1" applyFill="1" applyBorder="1"/>
    <xf numFmtId="0" fontId="0" fillId="0" borderId="15" xfId="0" applyBorder="1"/>
    <xf numFmtId="0" fontId="0" fillId="0" borderId="16" xfId="0" applyBorder="1"/>
  </cellXfs>
  <cellStyles count="9">
    <cellStyle name="Comma" xfId="1" builtinId="3"/>
    <cellStyle name="Comma 2" xfId="6" xr:uid="{00000000-0005-0000-0000-000001000000}"/>
    <cellStyle name="Currency" xfId="3" builtinId="4"/>
    <cellStyle name="Normal" xfId="0" builtinId="0"/>
    <cellStyle name="Normal 2 2" xfId="4" xr:uid="{00000000-0005-0000-0000-000004000000}"/>
    <cellStyle name="Normal 2 2 2 2 2" xfId="2" xr:uid="{00000000-0005-0000-0000-000005000000}"/>
    <cellStyle name="Normal 3" xfId="5" xr:uid="{00000000-0005-0000-0000-000006000000}"/>
    <cellStyle name="Normal 4" xfId="8" xr:uid="{00000000-0005-0000-0000-000007000000}"/>
    <cellStyle name="Percent" xfId="7" builtinId="5"/>
  </cellStyles>
  <dxfs count="0"/>
  <tableStyles count="0" defaultTableStyle="TableStyleMedium2" defaultPivotStyle="PivotStyleLight16"/>
  <colors>
    <mruColors>
      <color rgb="FFEDEDE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0"/>
  <sheetViews>
    <sheetView tabSelected="1" workbookViewId="0">
      <selection activeCell="E19" sqref="E19"/>
    </sheetView>
  </sheetViews>
  <sheetFormatPr defaultRowHeight="15" x14ac:dyDescent="0.25"/>
  <cols>
    <col min="1" max="1" width="17.5703125" customWidth="1"/>
    <col min="2" max="8" width="12" customWidth="1"/>
    <col min="9" max="9" width="11.42578125" customWidth="1"/>
    <col min="10" max="10" width="13" style="52" customWidth="1"/>
    <col min="11" max="11" width="13" customWidth="1"/>
    <col min="12" max="18" width="9.140625" customWidth="1"/>
  </cols>
  <sheetData>
    <row r="1" spans="1:11" ht="47.25" x14ac:dyDescent="0.4">
      <c r="A1" s="67" t="s">
        <v>376</v>
      </c>
      <c r="B1" s="53" t="s">
        <v>890</v>
      </c>
      <c r="C1" s="54" t="s">
        <v>893</v>
      </c>
      <c r="D1" s="59" t="s">
        <v>891</v>
      </c>
      <c r="E1" s="60" t="s">
        <v>892</v>
      </c>
      <c r="F1" s="61" t="s">
        <v>894</v>
      </c>
      <c r="G1" s="62" t="s">
        <v>895</v>
      </c>
      <c r="H1" s="63" t="s">
        <v>896</v>
      </c>
      <c r="I1" s="64" t="s">
        <v>897</v>
      </c>
    </row>
    <row r="2" spans="1:11" x14ac:dyDescent="0.25">
      <c r="A2" s="68" t="s">
        <v>2</v>
      </c>
      <c r="B2" s="55">
        <f>IFERROR('County EIS Rate'!D11,"")</f>
        <v>864.1360205425658</v>
      </c>
      <c r="C2" s="56"/>
      <c r="D2" s="55">
        <f>IFERROR('County EIS Rate'!H11,"")</f>
        <v>913.83101687994554</v>
      </c>
      <c r="E2" s="56"/>
      <c r="F2" s="55" t="str">
        <f>IFERROR('County EIS Rate'!L11,"")</f>
        <v/>
      </c>
      <c r="G2" s="56"/>
      <c r="H2" s="55" t="str">
        <f>IFERROR('County EIS Rate'!P11,"")</f>
        <v/>
      </c>
      <c r="I2" s="65"/>
      <c r="J2" s="49">
        <f>D2-B2</f>
        <v>49.694996337379735</v>
      </c>
      <c r="K2" s="49">
        <f t="shared" ref="K2:K40" si="0">D2-B2</f>
        <v>49.694996337379735</v>
      </c>
    </row>
    <row r="3" spans="1:11" x14ac:dyDescent="0.25">
      <c r="A3" s="68" t="s">
        <v>8</v>
      </c>
      <c r="B3" s="55">
        <f>IFERROR('County EIS Rate'!D17,"")</f>
        <v>858.7476586737472</v>
      </c>
      <c r="C3" s="56"/>
      <c r="D3" s="55">
        <f>IFERROR('County EIS Rate'!H17,"")</f>
        <v>905.57690399736634</v>
      </c>
      <c r="E3" s="56"/>
      <c r="F3" s="55" t="str">
        <f>IFERROR('County EIS Rate'!L17,"")</f>
        <v/>
      </c>
      <c r="G3" s="56"/>
      <c r="H3" s="55" t="str">
        <f>IFERROR('County EIS Rate'!P17,"")</f>
        <v/>
      </c>
      <c r="I3" s="65"/>
      <c r="J3" s="49">
        <f t="shared" ref="J3:J40" si="1">D3-B3</f>
        <v>46.829245323619148</v>
      </c>
      <c r="K3" s="49">
        <f t="shared" si="0"/>
        <v>46.829245323619148</v>
      </c>
    </row>
    <row r="4" spans="1:11" x14ac:dyDescent="0.25">
      <c r="A4" s="68" t="s">
        <v>11</v>
      </c>
      <c r="B4" s="55">
        <f>IFERROR('County EIS Rate'!D27,"")</f>
        <v>864.29683407973528</v>
      </c>
      <c r="C4" s="56"/>
      <c r="D4" s="55">
        <f>IFERROR('County EIS Rate'!H27,"")</f>
        <v>911.22011042490385</v>
      </c>
      <c r="E4" s="56"/>
      <c r="F4" s="55" t="str">
        <f>IFERROR('County EIS Rate'!L27,"")</f>
        <v/>
      </c>
      <c r="G4" s="56"/>
      <c r="H4" s="55" t="str">
        <f>IFERROR('County EIS Rate'!P27,"")</f>
        <v/>
      </c>
      <c r="I4" s="65"/>
      <c r="J4" s="49">
        <f t="shared" si="1"/>
        <v>46.923276345168574</v>
      </c>
      <c r="K4" s="49">
        <f t="shared" si="0"/>
        <v>46.923276345168574</v>
      </c>
    </row>
    <row r="5" spans="1:11" x14ac:dyDescent="0.25">
      <c r="A5" s="68" t="s">
        <v>18</v>
      </c>
      <c r="B5" s="55">
        <f>IFERROR('County EIS Rate'!D38,"")</f>
        <v>869.09673104736567</v>
      </c>
      <c r="C5" s="56"/>
      <c r="D5" s="55">
        <f>IFERROR('County EIS Rate'!H38,"")</f>
        <v>907.22273285175868</v>
      </c>
      <c r="E5" s="56"/>
      <c r="F5" s="55" t="str">
        <f>IFERROR('County EIS Rate'!L38,"")</f>
        <v/>
      </c>
      <c r="G5" s="56"/>
      <c r="H5" s="55" t="str">
        <f>IFERROR('County EIS Rate'!P38,"")</f>
        <v/>
      </c>
      <c r="I5" s="65"/>
      <c r="J5" s="49">
        <f t="shared" si="1"/>
        <v>38.126001804393013</v>
      </c>
      <c r="K5" s="49">
        <f t="shared" si="0"/>
        <v>38.126001804393013</v>
      </c>
    </row>
    <row r="6" spans="1:11" x14ac:dyDescent="0.25">
      <c r="A6" s="68" t="s">
        <v>26</v>
      </c>
      <c r="B6" s="55">
        <f>IFERROR('County EIS Rate'!D47,"")</f>
        <v>883.85430429635198</v>
      </c>
      <c r="C6" s="56"/>
      <c r="D6" s="55">
        <f>IFERROR('County EIS Rate'!H47,"")</f>
        <v>932.06334607660995</v>
      </c>
      <c r="E6" s="56"/>
      <c r="F6" s="55" t="str">
        <f>IFERROR('County EIS Rate'!L47,"")</f>
        <v/>
      </c>
      <c r="G6" s="56"/>
      <c r="H6" s="55" t="str">
        <f>IFERROR('County EIS Rate'!P47,"")</f>
        <v/>
      </c>
      <c r="I6" s="65"/>
      <c r="J6" s="49">
        <f t="shared" si="1"/>
        <v>48.209041780257962</v>
      </c>
      <c r="K6" s="49">
        <f t="shared" si="0"/>
        <v>48.209041780257962</v>
      </c>
    </row>
    <row r="7" spans="1:11" x14ac:dyDescent="0.25">
      <c r="A7" s="68" t="s">
        <v>32</v>
      </c>
      <c r="B7" s="55">
        <f>IFERROR('County EIS Rate'!D60,"")</f>
        <v>910.01774744392276</v>
      </c>
      <c r="C7" s="56"/>
      <c r="D7" s="55">
        <f>IFERROR('County EIS Rate'!H60,"")</f>
        <v>960.00608714524014</v>
      </c>
      <c r="E7" s="56"/>
      <c r="F7" s="55" t="str">
        <f>IFERROR('County EIS Rate'!L60,"")</f>
        <v/>
      </c>
      <c r="G7" s="56"/>
      <c r="H7" s="55" t="str">
        <f>IFERROR('County EIS Rate'!P60,"")</f>
        <v/>
      </c>
      <c r="I7" s="65"/>
      <c r="J7" s="49">
        <f t="shared" si="1"/>
        <v>49.988339701317386</v>
      </c>
      <c r="K7" s="49">
        <f t="shared" si="0"/>
        <v>49.988339701317386</v>
      </c>
    </row>
    <row r="8" spans="1:11" x14ac:dyDescent="0.25">
      <c r="A8" s="68" t="s">
        <v>42</v>
      </c>
      <c r="B8" s="55">
        <f>IFERROR('County EIS Rate'!D66,"")</f>
        <v>874.57009261006283</v>
      </c>
      <c r="C8" s="56"/>
      <c r="D8" s="55">
        <f>IFERROR('County EIS Rate'!H66,"")</f>
        <v>918.61309436274507</v>
      </c>
      <c r="E8" s="56"/>
      <c r="F8" s="55" t="str">
        <f>IFERROR('County EIS Rate'!L66,"")</f>
        <v/>
      </c>
      <c r="G8" s="56"/>
      <c r="H8" s="55" t="str">
        <f>IFERROR('County EIS Rate'!P66,"")</f>
        <v/>
      </c>
      <c r="I8" s="65"/>
      <c r="J8" s="49">
        <f t="shared" si="1"/>
        <v>44.043001752682244</v>
      </c>
      <c r="K8" s="49">
        <f t="shared" si="0"/>
        <v>44.043001752682244</v>
      </c>
    </row>
    <row r="9" spans="1:11" x14ac:dyDescent="0.25">
      <c r="A9" s="68" t="s">
        <v>45</v>
      </c>
      <c r="B9" s="55">
        <f>IFERROR('County EIS Rate'!D76,"")</f>
        <v>857.55586814503761</v>
      </c>
      <c r="C9" s="56"/>
      <c r="D9" s="55">
        <f>IFERROR('County EIS Rate'!H76,"")</f>
        <v>917.1883244656326</v>
      </c>
      <c r="E9" s="56"/>
      <c r="F9" s="55" t="str">
        <f>IFERROR('County EIS Rate'!L76,"")</f>
        <v/>
      </c>
      <c r="G9" s="56"/>
      <c r="H9" s="55" t="str">
        <f>IFERROR('County EIS Rate'!P76,"")</f>
        <v/>
      </c>
      <c r="I9" s="65"/>
      <c r="J9" s="49">
        <f t="shared" si="1"/>
        <v>59.632456320594997</v>
      </c>
      <c r="K9" s="49">
        <f t="shared" si="0"/>
        <v>59.632456320594997</v>
      </c>
    </row>
    <row r="10" spans="1:11" x14ac:dyDescent="0.25">
      <c r="A10" s="68" t="s">
        <v>52</v>
      </c>
      <c r="B10" s="55">
        <f>IFERROR('County EIS Rate'!D86,"")</f>
        <v>854.8307399575416</v>
      </c>
      <c r="C10" s="56"/>
      <c r="D10" s="55">
        <f>IFERROR('County EIS Rate'!H86,"")</f>
        <v>910.93527823436602</v>
      </c>
      <c r="E10" s="56"/>
      <c r="F10" s="55" t="str">
        <f>IFERROR('County EIS Rate'!L86,"")</f>
        <v/>
      </c>
      <c r="G10" s="56"/>
      <c r="H10" s="55" t="str">
        <f>IFERROR('County EIS Rate'!P86,"")</f>
        <v/>
      </c>
      <c r="I10" s="65"/>
      <c r="J10" s="49">
        <f t="shared" si="1"/>
        <v>56.104538276824428</v>
      </c>
      <c r="K10" s="49">
        <f t="shared" si="0"/>
        <v>56.104538276824428</v>
      </c>
    </row>
    <row r="11" spans="1:11" x14ac:dyDescent="0.25">
      <c r="A11" s="68" t="s">
        <v>59</v>
      </c>
      <c r="B11" s="55">
        <f>IFERROR('County EIS Rate'!D95,"")</f>
        <v>888.92027250000001</v>
      </c>
      <c r="C11" s="56"/>
      <c r="D11" s="55">
        <f>IFERROR('County EIS Rate'!H95,"")</f>
        <v>932.35016488095243</v>
      </c>
      <c r="E11" s="56"/>
      <c r="F11" s="55" t="str">
        <f>IFERROR('County EIS Rate'!L95,"")</f>
        <v/>
      </c>
      <c r="G11" s="56"/>
      <c r="H11" s="55" t="str">
        <f>IFERROR('County EIS Rate'!P95,"")</f>
        <v/>
      </c>
      <c r="I11" s="65"/>
      <c r="J11" s="49">
        <f t="shared" si="1"/>
        <v>43.429892380952424</v>
      </c>
      <c r="K11" s="49">
        <f t="shared" si="0"/>
        <v>43.429892380952424</v>
      </c>
    </row>
    <row r="12" spans="1:11" x14ac:dyDescent="0.25">
      <c r="A12" s="68" t="s">
        <v>65</v>
      </c>
      <c r="B12" s="55">
        <f>IFERROR('County EIS Rate'!D103,"")</f>
        <v>864.72166362179473</v>
      </c>
      <c r="C12" s="56"/>
      <c r="D12" s="55">
        <f>IFERROR('County EIS Rate'!H103,"")</f>
        <v>915.15074256128662</v>
      </c>
      <c r="E12" s="56"/>
      <c r="F12" s="55" t="str">
        <f>IFERROR('County EIS Rate'!L103,"")</f>
        <v/>
      </c>
      <c r="G12" s="56"/>
      <c r="H12" s="55" t="str">
        <f>IFERROR('County EIS Rate'!P103,"")</f>
        <v/>
      </c>
      <c r="I12" s="65"/>
      <c r="J12" s="49">
        <f t="shared" si="1"/>
        <v>50.429078939491887</v>
      </c>
      <c r="K12" s="49">
        <f t="shared" si="0"/>
        <v>50.429078939491887</v>
      </c>
    </row>
    <row r="13" spans="1:11" x14ac:dyDescent="0.25">
      <c r="A13" s="68" t="s">
        <v>70</v>
      </c>
      <c r="B13" s="55">
        <f>IFERROR('County EIS Rate'!D108,"")</f>
        <v>856.27965000000006</v>
      </c>
      <c r="C13" s="56"/>
      <c r="D13" s="55">
        <f>IFERROR('County EIS Rate'!H108,"")</f>
        <v>944.0301604166666</v>
      </c>
      <c r="E13" s="56"/>
      <c r="F13" s="55" t="str">
        <f>IFERROR('County EIS Rate'!L108,"")</f>
        <v/>
      </c>
      <c r="G13" s="56"/>
      <c r="H13" s="55" t="str">
        <f>IFERROR('County EIS Rate'!P108,"")</f>
        <v/>
      </c>
      <c r="I13" s="65"/>
      <c r="J13" s="49">
        <f t="shared" si="1"/>
        <v>87.750510416666543</v>
      </c>
      <c r="K13" s="49">
        <f t="shared" si="0"/>
        <v>87.750510416666543</v>
      </c>
    </row>
    <row r="14" spans="1:11" x14ac:dyDescent="0.25">
      <c r="A14" s="68" t="s">
        <v>72</v>
      </c>
      <c r="B14" s="55">
        <f>IFERROR('County EIS Rate'!D122,"")</f>
        <v>869.98974071055204</v>
      </c>
      <c r="C14" s="56"/>
      <c r="D14" s="55">
        <f>IFERROR('County EIS Rate'!H122,"")</f>
        <v>916.03240605956194</v>
      </c>
      <c r="E14" s="56"/>
      <c r="F14" s="55" t="str">
        <f>IFERROR('County EIS Rate'!L122,"")</f>
        <v/>
      </c>
      <c r="G14" s="56"/>
      <c r="H14" s="55" t="str">
        <f>IFERROR('County EIS Rate'!P122,"")</f>
        <v/>
      </c>
      <c r="I14" s="65"/>
      <c r="J14" s="49">
        <f t="shared" si="1"/>
        <v>46.042665349009894</v>
      </c>
      <c r="K14" s="49">
        <f t="shared" si="0"/>
        <v>46.042665349009894</v>
      </c>
    </row>
    <row r="15" spans="1:11" x14ac:dyDescent="0.25">
      <c r="A15" s="68" t="s">
        <v>83</v>
      </c>
      <c r="B15" s="55">
        <f>IFERROR('County EIS Rate'!D139,"")</f>
        <v>874.26129303624089</v>
      </c>
      <c r="C15" s="56"/>
      <c r="D15" s="55">
        <f>IFERROR('County EIS Rate'!H139,"")</f>
        <v>921.51469912048583</v>
      </c>
      <c r="E15" s="56"/>
      <c r="F15" s="55" t="str">
        <f>IFERROR('County EIS Rate'!L139,"")</f>
        <v/>
      </c>
      <c r="G15" s="56"/>
      <c r="H15" s="55" t="str">
        <f>IFERROR('County EIS Rate'!P139,"")</f>
        <v/>
      </c>
      <c r="I15" s="65"/>
      <c r="J15" s="49">
        <f t="shared" si="1"/>
        <v>47.253406084244943</v>
      </c>
      <c r="K15" s="49">
        <f t="shared" si="0"/>
        <v>47.253406084244943</v>
      </c>
    </row>
    <row r="16" spans="1:11" x14ac:dyDescent="0.25">
      <c r="A16" s="68" t="s">
        <v>97</v>
      </c>
      <c r="B16" s="55">
        <f>IFERROR('County EIS Rate'!D146,"")</f>
        <v>947.74360157520323</v>
      </c>
      <c r="C16" s="56"/>
      <c r="D16" s="55">
        <f>IFERROR('County EIS Rate'!H146,"")</f>
        <v>998.73914013870819</v>
      </c>
      <c r="E16" s="56"/>
      <c r="F16" s="55" t="str">
        <f>IFERROR('County EIS Rate'!L146,"")</f>
        <v/>
      </c>
      <c r="G16" s="56"/>
      <c r="H16" s="55" t="str">
        <f>IFERROR('County EIS Rate'!P146,"")</f>
        <v/>
      </c>
      <c r="I16" s="65"/>
      <c r="J16" s="49">
        <f t="shared" si="1"/>
        <v>50.995538563504965</v>
      </c>
      <c r="K16" s="49">
        <f t="shared" si="0"/>
        <v>50.995538563504965</v>
      </c>
    </row>
    <row r="17" spans="1:11" x14ac:dyDescent="0.25">
      <c r="A17" s="68" t="s">
        <v>101</v>
      </c>
      <c r="B17" s="55">
        <f>IFERROR('County EIS Rate'!D155,"")</f>
        <v>938.99593455098943</v>
      </c>
      <c r="C17" s="56"/>
      <c r="D17" s="55">
        <f>IFERROR('County EIS Rate'!H155,"")</f>
        <v>993.46088930491555</v>
      </c>
      <c r="E17" s="56"/>
      <c r="F17" s="55" t="str">
        <f>IFERROR('County EIS Rate'!L155,"")</f>
        <v/>
      </c>
      <c r="G17" s="56"/>
      <c r="H17" s="55" t="str">
        <f>IFERROR('County EIS Rate'!P155,"")</f>
        <v/>
      </c>
      <c r="I17" s="65"/>
      <c r="J17" s="49">
        <f t="shared" si="1"/>
        <v>54.464954753926122</v>
      </c>
      <c r="K17" s="49">
        <f t="shared" si="0"/>
        <v>54.464954753926122</v>
      </c>
    </row>
    <row r="18" spans="1:11" x14ac:dyDescent="0.25">
      <c r="A18" s="68" t="s">
        <v>107</v>
      </c>
      <c r="B18" s="55">
        <f>'County EIS Rate'!D179</f>
        <v>972.48140601511318</v>
      </c>
      <c r="C18" s="56">
        <f>'County EIS Rate'!D177</f>
        <v>1023.6646379106454</v>
      </c>
      <c r="D18" s="55">
        <f>'County EIS Rate'!H179</f>
        <v>1027.478117283342</v>
      </c>
      <c r="E18" s="56">
        <f>'County EIS Rate'!H177</f>
        <v>1081.5559129298338</v>
      </c>
      <c r="F18" s="55" t="str">
        <f>IFERROR('County EIS Rate'!L177,"")</f>
        <v/>
      </c>
      <c r="G18" s="56"/>
      <c r="H18" s="55" t="str">
        <f>IFERROR('County EIS Rate'!P177,"")</f>
        <v/>
      </c>
      <c r="I18" s="65"/>
      <c r="J18" s="49">
        <f>D18-B18</f>
        <v>54.996711268228864</v>
      </c>
      <c r="K18" s="49">
        <f>D18-B18</f>
        <v>54.996711268228864</v>
      </c>
    </row>
    <row r="19" spans="1:11" x14ac:dyDescent="0.25">
      <c r="A19" s="68" t="s">
        <v>127</v>
      </c>
      <c r="B19" s="55">
        <f>IFERROR('County EIS Rate'!D188,"")</f>
        <v>985.98084713909429</v>
      </c>
      <c r="C19" s="56"/>
      <c r="D19" s="55">
        <f>IFERROR('County EIS Rate'!H188,"")</f>
        <v>1044.4937257598688</v>
      </c>
      <c r="E19" s="56"/>
      <c r="F19" s="55" t="str">
        <f>IFERROR('County EIS Rate'!L188,"")</f>
        <v/>
      </c>
      <c r="G19" s="56"/>
      <c r="H19" s="55" t="str">
        <f>IFERROR('County EIS Rate'!P188,"")</f>
        <v/>
      </c>
      <c r="I19" s="65"/>
      <c r="J19" s="49">
        <f t="shared" si="1"/>
        <v>58.512878620774472</v>
      </c>
      <c r="K19" s="49">
        <f t="shared" si="0"/>
        <v>58.512878620774472</v>
      </c>
    </row>
    <row r="20" spans="1:11" x14ac:dyDescent="0.25">
      <c r="A20" s="68" t="s">
        <v>133</v>
      </c>
      <c r="B20" s="55">
        <f>IFERROR('County EIS Rate'!D198,"")</f>
        <v>870.50592045339386</v>
      </c>
      <c r="C20" s="56"/>
      <c r="D20" s="55">
        <f>IFERROR('County EIS Rate'!H198,"")</f>
        <v>920.84804626966559</v>
      </c>
      <c r="E20" s="56"/>
      <c r="F20" s="55" t="str">
        <f>IFERROR('County EIS Rate'!L198,"")</f>
        <v/>
      </c>
      <c r="G20" s="56"/>
      <c r="H20" s="55" t="str">
        <f>IFERROR('County EIS Rate'!P198,"")</f>
        <v/>
      </c>
      <c r="I20" s="65"/>
      <c r="J20" s="49">
        <f t="shared" si="1"/>
        <v>50.342125816271732</v>
      </c>
      <c r="K20" s="49">
        <f t="shared" si="0"/>
        <v>50.342125816271732</v>
      </c>
    </row>
    <row r="21" spans="1:11" x14ac:dyDescent="0.25">
      <c r="A21" s="68" t="s">
        <v>140</v>
      </c>
      <c r="B21" s="55">
        <f>IFERROR('County EIS Rate'!D212,"")</f>
        <v>852.81180810734463</v>
      </c>
      <c r="C21" s="56"/>
      <c r="D21" s="55">
        <f>IFERROR('County EIS Rate'!H212,"")</f>
        <v>900.189935889244</v>
      </c>
      <c r="E21" s="56"/>
      <c r="F21" s="55" t="str">
        <f>IFERROR('County EIS Rate'!L212,"")</f>
        <v/>
      </c>
      <c r="G21" s="56"/>
      <c r="H21" s="55" t="str">
        <f>IFERROR('County EIS Rate'!P212,"")</f>
        <v/>
      </c>
      <c r="I21" s="65"/>
      <c r="J21" s="49">
        <f t="shared" si="1"/>
        <v>47.378127781899366</v>
      </c>
      <c r="K21" s="49">
        <f t="shared" si="0"/>
        <v>47.378127781899366</v>
      </c>
    </row>
    <row r="22" spans="1:11" x14ac:dyDescent="0.25">
      <c r="A22" s="68" t="s">
        <v>151</v>
      </c>
      <c r="B22" s="55">
        <f>IFERROR('County EIS Rate'!D229,"")</f>
        <v>871.07685067155421</v>
      </c>
      <c r="C22" s="56"/>
      <c r="D22" s="55">
        <f>IFERROR('County EIS Rate'!H229,"")</f>
        <v>921.12953831061657</v>
      </c>
      <c r="E22" s="56"/>
      <c r="F22" s="55" t="str">
        <f>IFERROR('County EIS Rate'!L229,"")</f>
        <v/>
      </c>
      <c r="G22" s="56"/>
      <c r="H22" s="55" t="str">
        <f>IFERROR('County EIS Rate'!P229,"")</f>
        <v/>
      </c>
      <c r="I22" s="65"/>
      <c r="J22" s="49">
        <f t="shared" si="1"/>
        <v>50.052687639062356</v>
      </c>
      <c r="K22" s="49">
        <f t="shared" si="0"/>
        <v>50.052687639062356</v>
      </c>
    </row>
    <row r="23" spans="1:11" x14ac:dyDescent="0.25">
      <c r="A23" s="68" t="s">
        <v>165</v>
      </c>
      <c r="B23" s="55">
        <f>IFERROR('County EIS Rate'!D241,"")</f>
        <v>870.04488645833351</v>
      </c>
      <c r="C23" s="56">
        <f>'County EIS Rate'!D239</f>
        <v>915.83672258771946</v>
      </c>
      <c r="D23" s="55">
        <f>IFERROR('County EIS Rate'!H241,"")</f>
        <v>913.81486535766976</v>
      </c>
      <c r="E23" s="56">
        <f>'County EIS Rate'!H239</f>
        <v>961.91038458702076</v>
      </c>
      <c r="F23" s="55" t="str">
        <f>IFERROR('County EIS Rate'!L241,"")</f>
        <v/>
      </c>
      <c r="G23" s="56"/>
      <c r="H23" s="55" t="str">
        <f>IFERROR('County EIS Rate'!P241,"")</f>
        <v/>
      </c>
      <c r="I23" s="65"/>
      <c r="J23" s="49">
        <f t="shared" si="1"/>
        <v>43.769978899336252</v>
      </c>
      <c r="K23" s="49">
        <f t="shared" si="0"/>
        <v>43.769978899336252</v>
      </c>
    </row>
    <row r="24" spans="1:11" x14ac:dyDescent="0.25">
      <c r="A24" s="68" t="s">
        <v>174</v>
      </c>
      <c r="B24" s="55">
        <f>IFERROR('County EIS Rate'!D252,"")</f>
        <v>895.60287511122874</v>
      </c>
      <c r="C24" s="56"/>
      <c r="D24" s="55">
        <f>IFERROR('County EIS Rate'!H252,"")</f>
        <v>943.89919102496469</v>
      </c>
      <c r="E24" s="56"/>
      <c r="F24" s="55" t="str">
        <f>IFERROR('County EIS Rate'!L252,"")</f>
        <v/>
      </c>
      <c r="G24" s="56"/>
      <c r="H24" s="55" t="str">
        <f>IFERROR('County EIS Rate'!P252,"")</f>
        <v/>
      </c>
      <c r="I24" s="65"/>
      <c r="J24" s="49">
        <f t="shared" si="1"/>
        <v>48.296315913735953</v>
      </c>
      <c r="K24" s="49">
        <f t="shared" si="0"/>
        <v>48.296315913735953</v>
      </c>
    </row>
    <row r="25" spans="1:11" x14ac:dyDescent="0.25">
      <c r="A25" s="68" t="s">
        <v>182</v>
      </c>
      <c r="B25" s="55">
        <f>IFERROR('County EIS Rate'!D264,"")</f>
        <v>851.76178189825782</v>
      </c>
      <c r="C25" s="56"/>
      <c r="D25" s="55">
        <f>IFERROR('County EIS Rate'!H264,"")</f>
        <v>897.46029415301632</v>
      </c>
      <c r="E25" s="56"/>
      <c r="F25" s="55" t="str">
        <f>IFERROR('County EIS Rate'!L264,"")</f>
        <v/>
      </c>
      <c r="G25" s="56"/>
      <c r="H25" s="55" t="str">
        <f>IFERROR('County EIS Rate'!P264,"")</f>
        <v/>
      </c>
      <c r="I25" s="65"/>
      <c r="J25" s="49">
        <f t="shared" si="1"/>
        <v>45.698512254758498</v>
      </c>
      <c r="K25" s="49">
        <f t="shared" si="0"/>
        <v>45.698512254758498</v>
      </c>
    </row>
    <row r="26" spans="1:11" x14ac:dyDescent="0.25">
      <c r="A26" s="68" t="s">
        <v>191</v>
      </c>
      <c r="B26" s="55">
        <f>IFERROR('County EIS Rate'!D274,"")</f>
        <v>854.12012068932415</v>
      </c>
      <c r="C26" s="56"/>
      <c r="D26" s="55">
        <f>IFERROR('County EIS Rate'!H274,"")</f>
        <v>905.51014723112542</v>
      </c>
      <c r="E26" s="56"/>
      <c r="F26" s="55" t="str">
        <f>IFERROR('County EIS Rate'!L274,"")</f>
        <v/>
      </c>
      <c r="G26" s="56"/>
      <c r="H26" s="55" t="str">
        <f>IFERROR('County EIS Rate'!P274,"")</f>
        <v/>
      </c>
      <c r="I26" s="65"/>
      <c r="J26" s="49">
        <f t="shared" si="1"/>
        <v>51.390026541801262</v>
      </c>
      <c r="K26" s="49">
        <f t="shared" si="0"/>
        <v>51.390026541801262</v>
      </c>
    </row>
    <row r="27" spans="1:11" x14ac:dyDescent="0.25">
      <c r="A27" s="68" t="s">
        <v>198</v>
      </c>
      <c r="B27" s="55">
        <f>IFERROR('County EIS Rate'!D281,"")</f>
        <v>856.98408489583335</v>
      </c>
      <c r="C27" s="56"/>
      <c r="D27" s="55">
        <f>IFERROR('County EIS Rate'!H281,"")</f>
        <v>903.73657541666648</v>
      </c>
      <c r="E27" s="56"/>
      <c r="F27" s="55" t="str">
        <f>IFERROR('County EIS Rate'!L281,"")</f>
        <v/>
      </c>
      <c r="G27" s="56"/>
      <c r="H27" s="55" t="str">
        <f>IFERROR('County EIS Rate'!P281,"")</f>
        <v/>
      </c>
      <c r="I27" s="65"/>
      <c r="J27" s="49">
        <f t="shared" si="1"/>
        <v>46.752490520833135</v>
      </c>
      <c r="K27" s="49">
        <f t="shared" si="0"/>
        <v>46.752490520833135</v>
      </c>
    </row>
    <row r="28" spans="1:11" x14ac:dyDescent="0.25">
      <c r="A28" s="68" t="s">
        <v>202</v>
      </c>
      <c r="B28" s="55">
        <f>IFERROR('County EIS Rate'!D298,"")</f>
        <v>971.34546820847675</v>
      </c>
      <c r="C28" s="56"/>
      <c r="D28" s="55">
        <f>IFERROR('County EIS Rate'!H298,"")</f>
        <v>1027.2931479569925</v>
      </c>
      <c r="E28" s="56"/>
      <c r="F28" s="55" t="str">
        <f>IFERROR('County EIS Rate'!L298,"")</f>
        <v/>
      </c>
      <c r="G28" s="56"/>
      <c r="H28" s="55" t="str">
        <f>IFERROR('County EIS Rate'!P298,"")</f>
        <v/>
      </c>
      <c r="I28" s="65"/>
      <c r="J28" s="49">
        <f t="shared" si="1"/>
        <v>55.947679748515725</v>
      </c>
      <c r="K28" s="49">
        <f t="shared" si="0"/>
        <v>55.947679748515725</v>
      </c>
    </row>
    <row r="29" spans="1:11" x14ac:dyDescent="0.25">
      <c r="A29" s="68" t="s">
        <v>217</v>
      </c>
      <c r="B29" s="55">
        <f>IFERROR('County EIS Rate'!D308,"")</f>
        <v>922.56420119120048</v>
      </c>
      <c r="C29" s="56"/>
      <c r="D29" s="55">
        <f>IFERROR('County EIS Rate'!H308,"")</f>
        <v>975.51220191972061</v>
      </c>
      <c r="E29" s="56"/>
      <c r="F29" s="55" t="str">
        <f>IFERROR('County EIS Rate'!L308,"")</f>
        <v/>
      </c>
      <c r="G29" s="56"/>
      <c r="H29" s="55" t="str">
        <f>IFERROR('County EIS Rate'!P308,"")</f>
        <v/>
      </c>
      <c r="I29" s="65"/>
      <c r="J29" s="49">
        <f t="shared" si="1"/>
        <v>52.948000728520128</v>
      </c>
      <c r="K29" s="49">
        <f t="shared" si="0"/>
        <v>52.948000728520128</v>
      </c>
    </row>
    <row r="30" spans="1:11" x14ac:dyDescent="0.25">
      <c r="A30" s="68" t="s">
        <v>222</v>
      </c>
      <c r="B30" s="55">
        <f>IFERROR('County EIS Rate'!D319,"")</f>
        <v>943.00782872259106</v>
      </c>
      <c r="C30" s="56"/>
      <c r="D30" s="55">
        <f>IFERROR('County EIS Rate'!H319,"")</f>
        <v>996.2412594727183</v>
      </c>
      <c r="E30" s="56"/>
      <c r="F30" s="55" t="str">
        <f>IFERROR('County EIS Rate'!L319,"")</f>
        <v/>
      </c>
      <c r="G30" s="56"/>
      <c r="H30" s="55" t="str">
        <f>IFERROR('County EIS Rate'!P319,"")</f>
        <v/>
      </c>
      <c r="I30" s="65"/>
      <c r="J30" s="49">
        <f t="shared" si="1"/>
        <v>53.233430750127241</v>
      </c>
      <c r="K30" s="49">
        <f t="shared" si="0"/>
        <v>53.233430750127241</v>
      </c>
    </row>
    <row r="31" spans="1:11" x14ac:dyDescent="0.25">
      <c r="A31" s="68" t="s">
        <v>230</v>
      </c>
      <c r="B31" s="55">
        <f>IFERROR('County EIS Rate'!D327,"")</f>
        <v>864.87875440671417</v>
      </c>
      <c r="C31" s="56"/>
      <c r="D31" s="55">
        <f>IFERROR('County EIS Rate'!H327,"")</f>
        <v>911.40607650709205</v>
      </c>
      <c r="E31" s="56"/>
      <c r="F31" s="55" t="str">
        <f>IFERROR('County EIS Rate'!L327,"")</f>
        <v/>
      </c>
      <c r="G31" s="56"/>
      <c r="H31" s="55" t="str">
        <f>IFERROR('County EIS Rate'!P327,"")</f>
        <v/>
      </c>
      <c r="I31" s="65"/>
      <c r="J31" s="49">
        <f t="shared" si="1"/>
        <v>46.527322100377887</v>
      </c>
      <c r="K31" s="49">
        <f t="shared" si="0"/>
        <v>46.527322100377887</v>
      </c>
    </row>
    <row r="32" spans="1:11" x14ac:dyDescent="0.25">
      <c r="A32" s="68" t="s">
        <v>235</v>
      </c>
      <c r="B32" s="55">
        <f>'County EIS Rate'!D345</f>
        <v>975.51950084898806</v>
      </c>
      <c r="C32" s="56">
        <f>'County EIS Rate'!D343</f>
        <v>1026.862632472619</v>
      </c>
      <c r="D32" s="55">
        <f>'County EIS Rate'!H345</f>
        <v>1030.6769483147787</v>
      </c>
      <c r="E32" s="56">
        <f>'County EIS Rate'!H343</f>
        <v>1084.9231034892407</v>
      </c>
      <c r="F32" s="55" t="str">
        <f>IFERROR('County EIS Rate'!L343,"")</f>
        <v/>
      </c>
      <c r="G32" s="56"/>
      <c r="H32" s="55" t="str">
        <f>IFERROR('County EIS Rate'!P343,"")</f>
        <v/>
      </c>
      <c r="I32" s="65"/>
      <c r="J32" s="49">
        <f t="shared" si="1"/>
        <v>55.157447465790597</v>
      </c>
      <c r="K32" s="49">
        <f t="shared" si="0"/>
        <v>55.157447465790597</v>
      </c>
    </row>
    <row r="33" spans="1:11" x14ac:dyDescent="0.25">
      <c r="A33" s="68" t="s">
        <v>250</v>
      </c>
      <c r="B33" s="55">
        <f>'County EIS Rate'!D363</f>
        <v>876.58853843788518</v>
      </c>
      <c r="C33" s="56">
        <f>'County EIS Rate'!D361</f>
        <v>922.72477730303706</v>
      </c>
      <c r="D33" s="55">
        <f>'County EIS Rate'!H363</f>
        <v>920.99775831262696</v>
      </c>
      <c r="E33" s="56">
        <f>'County EIS Rate'!H361</f>
        <v>969.47132453960728</v>
      </c>
      <c r="F33" s="55" t="str">
        <f>IFERROR('County EIS Rate'!L361,"")</f>
        <v/>
      </c>
      <c r="G33" s="56"/>
      <c r="H33" s="55" t="str">
        <f>IFERROR('County EIS Rate'!P361,"")</f>
        <v/>
      </c>
      <c r="I33" s="65"/>
      <c r="J33" s="49">
        <f t="shared" si="1"/>
        <v>44.40921987474178</v>
      </c>
      <c r="K33" s="49">
        <f t="shared" si="0"/>
        <v>44.40921987474178</v>
      </c>
    </row>
    <row r="34" spans="1:11" x14ac:dyDescent="0.25">
      <c r="A34" s="68" t="s">
        <v>265</v>
      </c>
      <c r="B34" s="55">
        <f>IFERROR('County EIS Rate'!D379,"")</f>
        <v>863.67203211677634</v>
      </c>
      <c r="C34" s="56"/>
      <c r="D34" s="55">
        <f>IFERROR('County EIS Rate'!H379,"")</f>
        <v>907.037112459936</v>
      </c>
      <c r="E34" s="56"/>
      <c r="F34" s="55" t="str">
        <f>IFERROR('County EIS Rate'!L379,"")</f>
        <v/>
      </c>
      <c r="G34" s="56"/>
      <c r="H34" s="55" t="str">
        <f>IFERROR('County EIS Rate'!P379,"")</f>
        <v/>
      </c>
      <c r="I34" s="65"/>
      <c r="J34" s="49">
        <f t="shared" si="1"/>
        <v>43.365080343159661</v>
      </c>
      <c r="K34" s="49">
        <f t="shared" si="0"/>
        <v>43.365080343159661</v>
      </c>
    </row>
    <row r="35" spans="1:11" x14ac:dyDescent="0.25">
      <c r="A35" s="68" t="s">
        <v>278</v>
      </c>
      <c r="B35" s="55">
        <f>IFERROR('County EIS Rate'!D391,"")</f>
        <v>872.82525733345392</v>
      </c>
      <c r="C35" s="56"/>
      <c r="D35" s="55">
        <f>IFERROR('County EIS Rate'!H391,"")</f>
        <v>918.45295285514578</v>
      </c>
      <c r="E35" s="56"/>
      <c r="F35" s="55" t="str">
        <f>IFERROR('County EIS Rate'!L391,"")</f>
        <v/>
      </c>
      <c r="G35" s="56"/>
      <c r="H35" s="55" t="str">
        <f>IFERROR('County EIS Rate'!P391,"")</f>
        <v/>
      </c>
      <c r="I35" s="65"/>
      <c r="J35" s="49">
        <f t="shared" si="1"/>
        <v>45.627695521691862</v>
      </c>
      <c r="K35" s="49">
        <f t="shared" si="0"/>
        <v>45.627695521691862</v>
      </c>
    </row>
    <row r="36" spans="1:11" x14ac:dyDescent="0.25">
      <c r="A36" s="68" t="s">
        <v>287</v>
      </c>
      <c r="B36" s="55">
        <f>IFERROR('County EIS Rate'!D396,"")</f>
        <v>880.18081874999984</v>
      </c>
      <c r="C36" s="56"/>
      <c r="D36" s="55">
        <f>IFERROR('County EIS Rate'!H396,"")</f>
        <v>931.56291458333317</v>
      </c>
      <c r="E36" s="56"/>
      <c r="F36" s="55" t="str">
        <f>IFERROR('County EIS Rate'!L396,"")</f>
        <v/>
      </c>
      <c r="G36" s="56"/>
      <c r="H36" s="55" t="str">
        <f>IFERROR('County EIS Rate'!P396,"")</f>
        <v/>
      </c>
      <c r="I36" s="65"/>
      <c r="J36" s="49">
        <f t="shared" si="1"/>
        <v>51.382095833333324</v>
      </c>
      <c r="K36" s="49">
        <f t="shared" si="0"/>
        <v>51.382095833333324</v>
      </c>
    </row>
    <row r="37" spans="1:11" x14ac:dyDescent="0.25">
      <c r="A37" s="68" t="s">
        <v>289</v>
      </c>
      <c r="B37" s="55">
        <f>IFERROR('County EIS Rate'!D407,"")</f>
        <v>869.41068107128262</v>
      </c>
      <c r="C37" s="56"/>
      <c r="D37" s="55">
        <f>IFERROR('County EIS Rate'!H407,"")</f>
        <v>918.31989271595512</v>
      </c>
      <c r="E37" s="56"/>
      <c r="F37" s="55" t="str">
        <f>IFERROR('County EIS Rate'!L407,"")</f>
        <v/>
      </c>
      <c r="G37" s="56"/>
      <c r="H37" s="55" t="str">
        <f>IFERROR('County EIS Rate'!P407,"")</f>
        <v/>
      </c>
      <c r="I37" s="65"/>
      <c r="J37" s="49">
        <f t="shared" si="1"/>
        <v>48.909211644672496</v>
      </c>
      <c r="K37" s="49">
        <f t="shared" si="0"/>
        <v>48.909211644672496</v>
      </c>
    </row>
    <row r="38" spans="1:11" x14ac:dyDescent="0.25">
      <c r="A38" s="68" t="s">
        <v>297</v>
      </c>
      <c r="B38" s="55">
        <f>IFERROR('County EIS Rate'!D419,"")</f>
        <v>919.69542223569977</v>
      </c>
      <c r="C38" s="56"/>
      <c r="D38" s="55">
        <f>IFERROR('County EIS Rate'!H419,"")</f>
        <v>967.2054061655823</v>
      </c>
      <c r="E38" s="56"/>
      <c r="F38" s="55" t="str">
        <f>IFERROR('County EIS Rate'!L419,"")</f>
        <v/>
      </c>
      <c r="G38" s="56"/>
      <c r="H38" s="55" t="str">
        <f>IFERROR('County EIS Rate'!P419,"")</f>
        <v/>
      </c>
      <c r="I38" s="65"/>
      <c r="J38" s="49">
        <f t="shared" si="1"/>
        <v>47.509983929882537</v>
      </c>
      <c r="K38" s="49">
        <f t="shared" si="0"/>
        <v>47.509983929882537</v>
      </c>
    </row>
    <row r="39" spans="1:11" x14ac:dyDescent="0.25">
      <c r="A39" s="68" t="s">
        <v>305</v>
      </c>
      <c r="B39" s="55">
        <f>IFERROR('County EIS Rate'!D436,"")</f>
        <v>871.05294559731919</v>
      </c>
      <c r="C39" s="56"/>
      <c r="D39" s="55">
        <f>IFERROR('County EIS Rate'!H436,"")</f>
        <v>918.57061257202997</v>
      </c>
      <c r="E39" s="56"/>
      <c r="F39" s="55" t="str">
        <f>IFERROR('County EIS Rate'!L436,"")</f>
        <v/>
      </c>
      <c r="G39" s="56"/>
      <c r="H39" s="55" t="str">
        <f>IFERROR('County EIS Rate'!P436,"")</f>
        <v/>
      </c>
      <c r="I39" s="65"/>
      <c r="J39" s="49">
        <f t="shared" si="1"/>
        <v>47.517666974710778</v>
      </c>
      <c r="K39" s="49">
        <f t="shared" si="0"/>
        <v>47.517666974710778</v>
      </c>
    </row>
    <row r="40" spans="1:11" ht="15.75" thickBot="1" x14ac:dyDescent="0.3">
      <c r="A40" s="69" t="s">
        <v>319</v>
      </c>
      <c r="B40" s="57">
        <f>IFERROR('County EIS Rate'!D455,"")</f>
        <v>864.27470032040685</v>
      </c>
      <c r="C40" s="58"/>
      <c r="D40" s="57">
        <f>IFERROR('County EIS Rate'!H455,"")</f>
        <v>911.30819230120721</v>
      </c>
      <c r="E40" s="58"/>
      <c r="F40" s="57" t="str">
        <f>IFERROR('County EIS Rate'!L455,"")</f>
        <v/>
      </c>
      <c r="G40" s="58"/>
      <c r="H40" s="57" t="str">
        <f>IFERROR('County EIS Rate'!P455,"")</f>
        <v/>
      </c>
      <c r="I40" s="66"/>
      <c r="J40" s="49">
        <f t="shared" si="1"/>
        <v>47.033491980800363</v>
      </c>
      <c r="K40" s="49">
        <f t="shared" si="0"/>
        <v>47.033491980800363</v>
      </c>
    </row>
  </sheetData>
  <pageMargins left="0.7" right="0.7" top="0.75" bottom="0.75" header="0.3" footer="0.3"/>
  <pageSetup orientation="portrait" horizontalDpi="90" verticalDpi="9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466"/>
  <sheetViews>
    <sheetView zoomScale="90" zoomScaleNormal="90" workbookViewId="0">
      <selection activeCell="S180" sqref="S180"/>
    </sheetView>
  </sheetViews>
  <sheetFormatPr defaultRowHeight="15" x14ac:dyDescent="0.25"/>
  <cols>
    <col min="1" max="1" width="20.5703125" customWidth="1"/>
    <col min="2" max="2" width="50.85546875" bestFit="1" customWidth="1"/>
    <col min="3" max="3" width="13.5703125" bestFit="1" customWidth="1"/>
    <col min="4" max="4" width="13.7109375" bestFit="1" customWidth="1"/>
    <col min="5" max="5" width="10.85546875" bestFit="1" customWidth="1"/>
    <col min="6" max="6" width="16.140625" customWidth="1"/>
    <col min="7" max="7" width="12.140625" bestFit="1" customWidth="1"/>
    <col min="8" max="8" width="13.140625" bestFit="1" customWidth="1"/>
    <col min="9" max="9" width="10.85546875" bestFit="1" customWidth="1"/>
    <col min="10" max="10" width="16.140625" bestFit="1" customWidth="1"/>
    <col min="11" max="11" width="13.5703125" bestFit="1" customWidth="1"/>
    <col min="12" max="12" width="13.7109375" bestFit="1" customWidth="1"/>
    <col min="13" max="13" width="10.85546875" bestFit="1" customWidth="1"/>
    <col min="14" max="14" width="16.140625" bestFit="1" customWidth="1"/>
    <col min="15" max="15" width="13.5703125" bestFit="1" customWidth="1"/>
    <col min="16" max="16" width="15" bestFit="1" customWidth="1"/>
    <col min="17" max="17" width="11.42578125" customWidth="1"/>
    <col min="18" max="18" width="16.140625" bestFit="1" customWidth="1"/>
  </cols>
  <sheetData>
    <row r="1" spans="1:18" ht="15.75" thickBot="1" x14ac:dyDescent="0.3">
      <c r="C1">
        <v>1</v>
      </c>
      <c r="G1">
        <v>8</v>
      </c>
      <c r="K1">
        <v>10</v>
      </c>
      <c r="O1">
        <v>13</v>
      </c>
    </row>
    <row r="2" spans="1:18" ht="75.75" thickBot="1" x14ac:dyDescent="0.3">
      <c r="A2" s="16" t="s">
        <v>0</v>
      </c>
      <c r="B2" s="16" t="s">
        <v>1</v>
      </c>
      <c r="C2" s="2" t="s">
        <v>849</v>
      </c>
      <c r="D2" s="2" t="s">
        <v>879</v>
      </c>
      <c r="E2" s="2" t="s">
        <v>378</v>
      </c>
      <c r="F2" s="2" t="s">
        <v>374</v>
      </c>
      <c r="G2" s="3" t="s">
        <v>849</v>
      </c>
      <c r="H2" s="3" t="s">
        <v>880</v>
      </c>
      <c r="I2" s="3" t="s">
        <v>379</v>
      </c>
      <c r="J2" s="3" t="s">
        <v>374</v>
      </c>
      <c r="K2" s="4" t="s">
        <v>849</v>
      </c>
      <c r="L2" s="4" t="s">
        <v>881</v>
      </c>
      <c r="M2" s="4" t="s">
        <v>379</v>
      </c>
      <c r="N2" s="4" t="s">
        <v>374</v>
      </c>
      <c r="O2" s="20" t="s">
        <v>849</v>
      </c>
      <c r="P2" s="20" t="s">
        <v>882</v>
      </c>
      <c r="Q2" s="20" t="s">
        <v>378</v>
      </c>
      <c r="R2" s="20" t="s">
        <v>374</v>
      </c>
    </row>
    <row r="3" spans="1:18" ht="15.75" thickBot="1" x14ac:dyDescent="0.3">
      <c r="A3" s="1" t="s">
        <v>2</v>
      </c>
      <c r="B3" s="1" t="s">
        <v>3</v>
      </c>
      <c r="C3" s="7">
        <f>IFERROR(VLOOKUP($B3,'SpEd BEA Rates by Month'!$B$4:$C$380,2,0)," ")</f>
        <v>10592.57</v>
      </c>
      <c r="D3" s="7">
        <f>C3*1.15</f>
        <v>12181.455499999998</v>
      </c>
      <c r="E3" s="13">
        <f>VLOOKUP($B3,AAFTE!$C$4:$D$300,2,0)</f>
        <v>0</v>
      </c>
      <c r="F3" s="7">
        <f>D3*E3</f>
        <v>0</v>
      </c>
      <c r="G3" s="7">
        <f>IFERROR(VLOOKUP($B3,'SpEd BEA Rates by Month'!$B$4:$O$380,$G$1,0),"")</f>
        <v>11184.9</v>
      </c>
      <c r="H3" s="7">
        <f>G3*1.15</f>
        <v>12862.634999999998</v>
      </c>
      <c r="I3" s="13">
        <f>VLOOKUP($B3,AAFTE!$C$4:$F$300,3,0)</f>
        <v>0</v>
      </c>
      <c r="J3" s="7">
        <f>H3*I3</f>
        <v>0</v>
      </c>
      <c r="K3" s="7">
        <f>IFERROR(VLOOKUP($B3,'SpEd BEA Rates by Month'!$B$4:$O$380,$K$1,0),"")</f>
        <v>0</v>
      </c>
      <c r="L3" s="7">
        <f>K3*1.15</f>
        <v>0</v>
      </c>
      <c r="M3" s="13">
        <f>VLOOKUP($B3,AAFTE!$C$4:$F$300,4,0)</f>
        <v>0</v>
      </c>
      <c r="N3" s="7">
        <f>L3*M3</f>
        <v>0</v>
      </c>
      <c r="O3" s="7">
        <f>IFERROR(VLOOKUP($B3,'SpEd BEA Rates by Month'!$B$4:$O$380,$O$1,0),"")</f>
        <v>0</v>
      </c>
      <c r="P3" s="7">
        <f>O3*1.15</f>
        <v>0</v>
      </c>
      <c r="Q3" s="13">
        <f>VLOOKUP($B3,AAFTE!$C$4:$G$300,5,0)</f>
        <v>0</v>
      </c>
      <c r="R3" s="7">
        <f>P3*Q3</f>
        <v>0</v>
      </c>
    </row>
    <row r="4" spans="1:18" ht="15.75" thickBot="1" x14ac:dyDescent="0.3">
      <c r="A4" s="1" t="s">
        <v>2</v>
      </c>
      <c r="B4" s="1" t="s">
        <v>4</v>
      </c>
      <c r="C4" s="7">
        <f>IFERROR(VLOOKUP($B4,'SpEd BEA Rates by Month'!$B$4:$C$380,2,0)," ")</f>
        <v>9587.9500000000007</v>
      </c>
      <c r="D4" s="7">
        <f t="shared" ref="D4:D7" si="0">C4*1.15</f>
        <v>11026.1425</v>
      </c>
      <c r="E4" s="13">
        <f>VLOOKUP($B4,AAFTE!$C$4:$D$300,2,0)</f>
        <v>0.58333333333333337</v>
      </c>
      <c r="F4" s="7">
        <f t="shared" ref="F4:F7" si="1">D4*E4</f>
        <v>6431.916458333334</v>
      </c>
      <c r="G4" s="7">
        <f>IFERROR(VLOOKUP($B4,'SpEd BEA Rates by Month'!$B$4:$O$380,$G$1,0),"")</f>
        <v>9970.7900000000009</v>
      </c>
      <c r="H4" s="7">
        <f t="shared" ref="H4:H7" si="2">G4*1.15</f>
        <v>11466.4085</v>
      </c>
      <c r="I4" s="13">
        <f>VLOOKUP($B4,AAFTE!$C$4:$F$300,3,0)</f>
        <v>0.58333333333333337</v>
      </c>
      <c r="J4" s="7">
        <f t="shared" ref="J4:J7" si="3">H4*I4</f>
        <v>6688.7382916666666</v>
      </c>
      <c r="K4" s="7">
        <f>IFERROR(VLOOKUP($B4,'SpEd BEA Rates by Month'!$B$4:$O$380,$K$1,0),"")</f>
        <v>0</v>
      </c>
      <c r="L4" s="7">
        <f t="shared" ref="L4:L7" si="4">K4*1.15</f>
        <v>0</v>
      </c>
      <c r="M4" s="13">
        <f>VLOOKUP($B4,AAFTE!$C$4:$F$300,4,0)</f>
        <v>0</v>
      </c>
      <c r="N4" s="7">
        <f t="shared" ref="N4:N7" si="5">L4*M4</f>
        <v>0</v>
      </c>
      <c r="O4" s="7">
        <f>IFERROR(VLOOKUP($B4,'SpEd BEA Rates by Month'!$B$4:$O$380,$O$1,0),"")</f>
        <v>0</v>
      </c>
      <c r="P4" s="7">
        <f t="shared" ref="P4:P7" si="6">O4*1.15</f>
        <v>0</v>
      </c>
      <c r="Q4" s="13">
        <f>VLOOKUP($B4,AAFTE!$C$4:$G$300,5,0)</f>
        <v>0</v>
      </c>
      <c r="R4" s="7">
        <f t="shared" ref="R4:R7" si="7">P4*Q4</f>
        <v>0</v>
      </c>
    </row>
    <row r="5" spans="1:18" ht="15.75" thickBot="1" x14ac:dyDescent="0.3">
      <c r="A5" s="1" t="s">
        <v>2</v>
      </c>
      <c r="B5" s="1" t="s">
        <v>5</v>
      </c>
      <c r="C5" s="7">
        <f>IFERROR(VLOOKUP($B5,'SpEd BEA Rates by Month'!$B$4:$C$380,2,0)," ")</f>
        <v>9489.61</v>
      </c>
      <c r="D5" s="7">
        <f t="shared" si="0"/>
        <v>10913.0515</v>
      </c>
      <c r="E5" s="13">
        <f>VLOOKUP($B5,AAFTE!$C$4:$D$300,2,0)</f>
        <v>57</v>
      </c>
      <c r="F5" s="7">
        <f t="shared" si="1"/>
        <v>622043.93550000002</v>
      </c>
      <c r="G5" s="7">
        <f>IFERROR(VLOOKUP($B5,'SpEd BEA Rates by Month'!$B$4:$O$380,$G$1,0),"")</f>
        <v>10037.879999999999</v>
      </c>
      <c r="H5" s="7">
        <f t="shared" si="2"/>
        <v>11543.561999999998</v>
      </c>
      <c r="I5" s="13">
        <f>VLOOKUP($B5,AAFTE!$C$4:$F$300,3,0)</f>
        <v>55.416666666666664</v>
      </c>
      <c r="J5" s="7">
        <f t="shared" si="3"/>
        <v>639705.72749999992</v>
      </c>
      <c r="K5" s="7">
        <f>IFERROR(VLOOKUP($B5,'SpEd BEA Rates by Month'!$B$4:$O$380,$K$1,0),"")</f>
        <v>0</v>
      </c>
      <c r="L5" s="7">
        <f t="shared" si="4"/>
        <v>0</v>
      </c>
      <c r="M5" s="13">
        <f>VLOOKUP($B5,AAFTE!$C$4:$F$300,4,0)</f>
        <v>0</v>
      </c>
      <c r="N5" s="7">
        <f t="shared" si="5"/>
        <v>0</v>
      </c>
      <c r="O5" s="7">
        <f>IFERROR(VLOOKUP($B5,'SpEd BEA Rates by Month'!$B$4:$O$380,$O$1,0),"")</f>
        <v>0</v>
      </c>
      <c r="P5" s="7">
        <f t="shared" si="6"/>
        <v>0</v>
      </c>
      <c r="Q5" s="13">
        <f>VLOOKUP($B5,AAFTE!$C$4:$G$300,5,0)</f>
        <v>0</v>
      </c>
      <c r="R5" s="7">
        <f t="shared" si="7"/>
        <v>0</v>
      </c>
    </row>
    <row r="6" spans="1:18" ht="15.75" thickBot="1" x14ac:dyDescent="0.3">
      <c r="A6" s="1" t="s">
        <v>2</v>
      </c>
      <c r="B6" s="1" t="s">
        <v>6</v>
      </c>
      <c r="C6" s="7">
        <f>IFERROR(VLOOKUP($B6,'SpEd BEA Rates by Month'!$B$4:$C$380,2,0)," ")</f>
        <v>9672.7000000000007</v>
      </c>
      <c r="D6" s="7">
        <f t="shared" si="0"/>
        <v>11123.605</v>
      </c>
      <c r="E6" s="13">
        <f>VLOOKUP($B6,AAFTE!$C$4:$D$300,2,0)</f>
        <v>0.33333333333333331</v>
      </c>
      <c r="F6" s="7">
        <f t="shared" si="1"/>
        <v>3707.8683333333329</v>
      </c>
      <c r="G6" s="7">
        <f>IFERROR(VLOOKUP($B6,'SpEd BEA Rates by Month'!$B$4:$O$380,$G$1,0),"")</f>
        <v>10145.700000000001</v>
      </c>
      <c r="H6" s="7">
        <f t="shared" si="2"/>
        <v>11667.555</v>
      </c>
      <c r="I6" s="13">
        <f>VLOOKUP($B6,AAFTE!$C$4:$F$300,3,0)</f>
        <v>0.16666666666666666</v>
      </c>
      <c r="J6" s="7">
        <f t="shared" si="3"/>
        <v>1944.5925</v>
      </c>
      <c r="K6" s="7">
        <f>IFERROR(VLOOKUP($B6,'SpEd BEA Rates by Month'!$B$4:$O$380,$K$1,0),"")</f>
        <v>0</v>
      </c>
      <c r="L6" s="7">
        <f t="shared" si="4"/>
        <v>0</v>
      </c>
      <c r="M6" s="13">
        <f>VLOOKUP($B6,AAFTE!$C$4:$F$300,4,0)</f>
        <v>0</v>
      </c>
      <c r="N6" s="7">
        <f t="shared" si="5"/>
        <v>0</v>
      </c>
      <c r="O6" s="7">
        <f>IFERROR(VLOOKUP($B6,'SpEd BEA Rates by Month'!$B$4:$O$380,$O$1,0),"")</f>
        <v>0</v>
      </c>
      <c r="P6" s="7">
        <f t="shared" si="6"/>
        <v>0</v>
      </c>
      <c r="Q6" s="13">
        <f>VLOOKUP($B6,AAFTE!$C$4:$G$300,5,0)</f>
        <v>0</v>
      </c>
      <c r="R6" s="7">
        <f t="shared" si="7"/>
        <v>0</v>
      </c>
    </row>
    <row r="7" spans="1:18" ht="15.75" thickBot="1" x14ac:dyDescent="0.3">
      <c r="A7" s="1" t="s">
        <v>2</v>
      </c>
      <c r="B7" s="1" t="s">
        <v>7</v>
      </c>
      <c r="C7" s="7">
        <f>IFERROR(VLOOKUP($B7,'SpEd BEA Rates by Month'!$B$4:$C$380,2,0)," ")</f>
        <v>9389.2800000000007</v>
      </c>
      <c r="D7" s="7">
        <f t="shared" si="0"/>
        <v>10797.672</v>
      </c>
      <c r="E7" s="13">
        <f>VLOOKUP($B7,AAFTE!$C$4:$D$300,2,0)</f>
        <v>0</v>
      </c>
      <c r="F7" s="7">
        <f t="shared" si="1"/>
        <v>0</v>
      </c>
      <c r="G7" s="7">
        <f>IFERROR(VLOOKUP($B7,'SpEd BEA Rates by Month'!$B$4:$O$380,$G$1,0),"")</f>
        <v>10000.530000000001</v>
      </c>
      <c r="H7" s="7">
        <f t="shared" si="2"/>
        <v>11500.6095</v>
      </c>
      <c r="I7" s="13">
        <f>VLOOKUP($B7,AAFTE!$C$4:$F$300,3,0)</f>
        <v>0</v>
      </c>
      <c r="J7" s="7">
        <f t="shared" si="3"/>
        <v>0</v>
      </c>
      <c r="K7" s="7">
        <f>IFERROR(VLOOKUP($B7,'SpEd BEA Rates by Month'!$B$4:$O$380,$K$1,0),"")</f>
        <v>0</v>
      </c>
      <c r="L7" s="7">
        <f t="shared" si="4"/>
        <v>0</v>
      </c>
      <c r="M7" s="13">
        <f>VLOOKUP($B7,AAFTE!$C$4:$F$300,4,0)</f>
        <v>0</v>
      </c>
      <c r="N7" s="7">
        <f t="shared" si="5"/>
        <v>0</v>
      </c>
      <c r="O7" s="7">
        <f>IFERROR(VLOOKUP($B7,'SpEd BEA Rates by Month'!$B$4:$O$380,$O$1,0),"")</f>
        <v>0</v>
      </c>
      <c r="P7" s="7">
        <f t="shared" si="6"/>
        <v>0</v>
      </c>
      <c r="Q7" s="13">
        <f>VLOOKUP($B7,AAFTE!$C$4:$G$300,5,0)</f>
        <v>0</v>
      </c>
      <c r="R7" s="7">
        <f t="shared" si="7"/>
        <v>0</v>
      </c>
    </row>
    <row r="8" spans="1:18" ht="15.75" thickBot="1" x14ac:dyDescent="0.3">
      <c r="A8" s="5" t="s">
        <v>335</v>
      </c>
      <c r="B8" s="5" t="s">
        <v>844</v>
      </c>
      <c r="C8" s="28" t="str">
        <f>IFERROR(VLOOKUP($B8,'SpEd BEA Rates by Month'!$B$4:$C$380,2,0)," ")</f>
        <v xml:space="preserve"> </v>
      </c>
      <c r="D8" s="11">
        <f>F8/E8</f>
        <v>10915.402364748201</v>
      </c>
      <c r="E8" s="14">
        <f>SUM(E3:E7)</f>
        <v>57.916666666666671</v>
      </c>
      <c r="F8" s="24">
        <f>SUM(F3:F7)</f>
        <v>632183.72029166669</v>
      </c>
      <c r="G8" s="18" t="str">
        <f>IFERROR(VLOOKUP($B8,'SpEd BEA Rates by Month'!$B$4:$O$380,$G$1,0),"")</f>
        <v/>
      </c>
      <c r="H8" s="10">
        <f>J8/I8</f>
        <v>11543.128634272996</v>
      </c>
      <c r="I8" s="15">
        <f>SUM(I3:I7)</f>
        <v>56.166666666666664</v>
      </c>
      <c r="J8" s="18">
        <f>SUM(J3:J7)</f>
        <v>648339.05829166656</v>
      </c>
      <c r="K8" s="8" t="str">
        <f>IFERROR(VLOOKUP($B8,'SpEd BEA Rates by Month'!$B$4:$O$380,$K$1,0),"")</f>
        <v/>
      </c>
      <c r="L8" s="9" t="e">
        <f>N8/M8</f>
        <v>#DIV/0!</v>
      </c>
      <c r="M8" s="19">
        <f>SUM(M3:M7)</f>
        <v>0</v>
      </c>
      <c r="N8" s="9">
        <f>SUM(N3:N7)</f>
        <v>0</v>
      </c>
      <c r="O8" s="21" t="str">
        <f>IFERROR(VLOOKUP($B8,'SpEd BEA Rates by Month'!$B$4:$O$380,$O$1,0),"")</f>
        <v/>
      </c>
      <c r="P8" s="21" t="e">
        <f>R8/Q8</f>
        <v>#DIV/0!</v>
      </c>
      <c r="Q8" s="23">
        <f>SUM(Q3:Q7)</f>
        <v>0</v>
      </c>
      <c r="R8" s="21">
        <f>SUM(R3:R7)</f>
        <v>0</v>
      </c>
    </row>
    <row r="9" spans="1:18" ht="15.75" thickBot="1" x14ac:dyDescent="0.3">
      <c r="A9" s="5"/>
      <c r="B9" s="5" t="s">
        <v>872</v>
      </c>
      <c r="C9" s="28" t="str">
        <f>IFERROR(VLOOKUP($B9,'SpEd BEA Rates by Month'!$B$4:$C$380,2,0)," ")</f>
        <v xml:space="preserve"> </v>
      </c>
      <c r="D9" s="11">
        <f>D8/12</f>
        <v>909.6168637290167</v>
      </c>
      <c r="E9" s="14"/>
      <c r="F9" s="24"/>
      <c r="G9" s="18" t="str">
        <f>IFERROR(VLOOKUP($B9,'SpEd BEA Rates by Month'!$B$4:$O$380,$G$1,0),"")</f>
        <v/>
      </c>
      <c r="H9" s="10">
        <f>H8/12</f>
        <v>961.92738618941632</v>
      </c>
      <c r="I9" s="15"/>
      <c r="J9" s="18"/>
      <c r="K9" s="8" t="str">
        <f>IFERROR(VLOOKUP($B9,'SpEd BEA Rates by Month'!$B$4:$O$380,$K$1,0),"")</f>
        <v/>
      </c>
      <c r="L9" s="9" t="e">
        <f>L8/12</f>
        <v>#DIV/0!</v>
      </c>
      <c r="M9" s="19"/>
      <c r="N9" s="9"/>
      <c r="O9" s="21" t="str">
        <f>IFERROR(VLOOKUP($B9,'SpEd BEA Rates by Month'!$B$4:$O$380,$O$1,0),"")</f>
        <v/>
      </c>
      <c r="P9" s="21" t="e">
        <f>P8/12</f>
        <v>#DIV/0!</v>
      </c>
      <c r="Q9" s="23"/>
      <c r="R9" s="21"/>
    </row>
    <row r="10" spans="1:18" ht="15.75" thickBot="1" x14ac:dyDescent="0.3">
      <c r="A10" s="5"/>
      <c r="B10" s="5" t="s">
        <v>853</v>
      </c>
      <c r="C10" s="28" t="str">
        <f>IFERROR(VLOOKUP($B10,'SpEd BEA Rates by Month'!$B$4:$C$380,2,0)," ")</f>
        <v xml:space="preserve"> </v>
      </c>
      <c r="D10" s="11">
        <f>0.05*D9</f>
        <v>45.480843186450841</v>
      </c>
      <c r="E10" s="14"/>
      <c r="F10" s="24"/>
      <c r="G10" s="18" t="str">
        <f>IFERROR(VLOOKUP($B10,'SpEd BEA Rates by Month'!$B$4:$O$380,$G$1,0),"")</f>
        <v/>
      </c>
      <c r="H10" s="10">
        <f>0.05*H9</f>
        <v>48.096369309470816</v>
      </c>
      <c r="I10" s="15"/>
      <c r="J10" s="18"/>
      <c r="K10" s="8" t="str">
        <f>IFERROR(VLOOKUP($B10,'SpEd BEA Rates by Month'!$B$4:$O$380,$K$1,0),"")</f>
        <v/>
      </c>
      <c r="L10" s="9" t="e">
        <f>0.05*L9</f>
        <v>#DIV/0!</v>
      </c>
      <c r="M10" s="19"/>
      <c r="N10" s="9"/>
      <c r="O10" s="21" t="str">
        <f>IFERROR(VLOOKUP($B10,'SpEd BEA Rates by Month'!$B$4:$O$380,$O$1,0),"")</f>
        <v/>
      </c>
      <c r="P10" s="21" t="e">
        <f>0.05*P9</f>
        <v>#DIV/0!</v>
      </c>
      <c r="Q10" s="23"/>
      <c r="R10" s="21"/>
    </row>
    <row r="11" spans="1:18" ht="15.75" thickBot="1" x14ac:dyDescent="0.3">
      <c r="A11" s="5"/>
      <c r="B11" s="5" t="s">
        <v>377</v>
      </c>
      <c r="C11" s="28" t="str">
        <f>IFERROR(VLOOKUP($B11,'SpEd BEA Rates by Month'!$B$4:$C$380,2,0)," ")</f>
        <v xml:space="preserve"> </v>
      </c>
      <c r="D11" s="11">
        <f>D9-D10</f>
        <v>864.1360205425658</v>
      </c>
      <c r="E11" s="14"/>
      <c r="F11" s="11"/>
      <c r="G11" s="18" t="str">
        <f>IFERROR(VLOOKUP($B11,'SpEd BEA Rates by Month'!$B$4:$O$380,$G$1,0),"")</f>
        <v/>
      </c>
      <c r="H11" s="10">
        <f>H9-H10</f>
        <v>913.83101687994554</v>
      </c>
      <c r="I11" s="15"/>
      <c r="J11" s="18"/>
      <c r="K11" s="8" t="str">
        <f>IFERROR(VLOOKUP($B11,'SpEd BEA Rates by Month'!$B$4:$O$380,$K$1,0),"")</f>
        <v/>
      </c>
      <c r="L11" s="9" t="e">
        <f>L9-L10</f>
        <v>#DIV/0!</v>
      </c>
      <c r="M11" s="19"/>
      <c r="N11" s="9"/>
      <c r="O11" s="21" t="str">
        <f>IFERROR(VLOOKUP($B11,'SpEd BEA Rates by Month'!$B$4:$O$380,$O$1,0),"")</f>
        <v/>
      </c>
      <c r="P11" s="21" t="e">
        <f>P9-P10</f>
        <v>#DIV/0!</v>
      </c>
      <c r="Q11" s="23"/>
      <c r="R11" s="21"/>
    </row>
    <row r="12" spans="1:18" ht="15.75" thickBot="1" x14ac:dyDescent="0.3">
      <c r="A12" s="1" t="s">
        <v>8</v>
      </c>
      <c r="B12" s="1" t="s">
        <v>9</v>
      </c>
      <c r="C12" s="7">
        <f>IFERROR(VLOOKUP($B12,'SpEd BEA Rates by Month'!$B$4:$C$380,2,0)," ")</f>
        <v>9106.77</v>
      </c>
      <c r="D12" s="7">
        <f>C12*1.15</f>
        <v>10472.7855</v>
      </c>
      <c r="E12" s="13">
        <f>VLOOKUP($B12,AAFTE!$C$4:$D$300,2,0)</f>
        <v>2.0833333333333335</v>
      </c>
      <c r="F12" s="7">
        <f>D12*E12</f>
        <v>21818.303125000002</v>
      </c>
      <c r="G12" s="7">
        <f>IFERROR(VLOOKUP($B12,'SpEd BEA Rates by Month'!$B$4:$O$380,$G$1,0),"")</f>
        <v>10133.18</v>
      </c>
      <c r="H12" s="7">
        <f t="shared" ref="H12:H13" si="8">G12*1.15</f>
        <v>11653.156999999999</v>
      </c>
      <c r="I12" s="13">
        <f>VLOOKUP($B12,AAFTE!$C$4:$F$300,3,0)</f>
        <v>1.5833333333333333</v>
      </c>
      <c r="J12" s="7">
        <f t="shared" ref="J12:J13" si="9">H12*I12</f>
        <v>18450.831916666666</v>
      </c>
      <c r="K12" s="7">
        <f>IFERROR(VLOOKUP($B12,'SpEd BEA Rates by Month'!$B$4:$O$380,$K$1,0),"")</f>
        <v>0</v>
      </c>
      <c r="L12" s="7">
        <f t="shared" ref="L12:L13" si="10">K12*1.15</f>
        <v>0</v>
      </c>
      <c r="M12" s="13">
        <f>VLOOKUP($B12,AAFTE!$C$4:$F$300,4,0)</f>
        <v>0</v>
      </c>
      <c r="N12" s="7">
        <f t="shared" ref="N12:N13" si="11">L12*M12</f>
        <v>0</v>
      </c>
      <c r="O12" s="7">
        <f>IFERROR(VLOOKUP($B12,'SpEd BEA Rates by Month'!$B$4:$O$380,$O$1,0),"")</f>
        <v>0</v>
      </c>
      <c r="P12" s="7">
        <f t="shared" ref="P12:P13" si="12">O12*1.15</f>
        <v>0</v>
      </c>
      <c r="Q12" s="13">
        <f>VLOOKUP($B12,AAFTE!$C$4:$G$300,5,0)</f>
        <v>0</v>
      </c>
      <c r="R12" s="7">
        <f t="shared" ref="R12:R13" si="13">P12*Q12</f>
        <v>0</v>
      </c>
    </row>
    <row r="13" spans="1:18" ht="15.75" thickBot="1" x14ac:dyDescent="0.3">
      <c r="A13" s="1" t="s">
        <v>8</v>
      </c>
      <c r="B13" s="1" t="s">
        <v>10</v>
      </c>
      <c r="C13" s="7">
        <f>IFERROR(VLOOKUP($B13,'SpEd BEA Rates by Month'!$B$4:$C$380,2,0)," ")</f>
        <v>9451.23</v>
      </c>
      <c r="D13" s="7">
        <f>C13*1.15</f>
        <v>10868.914499999999</v>
      </c>
      <c r="E13" s="13">
        <f>VLOOKUP($B13,AAFTE!$C$4:$D$300,2,0)</f>
        <v>36.166666666666664</v>
      </c>
      <c r="F13" s="7">
        <f>D13*E13</f>
        <v>393092.40774999995</v>
      </c>
      <c r="G13" s="7">
        <f>IFERROR(VLOOKUP($B13,'SpEd BEA Rates by Month'!$B$4:$O$380,$G$1,0),"")</f>
        <v>9938.49</v>
      </c>
      <c r="H13" s="7">
        <f t="shared" si="8"/>
        <v>11429.263499999999</v>
      </c>
      <c r="I13" s="13">
        <f>VLOOKUP($B13,AAFTE!$C$4:$F$300,3,0)</f>
        <v>35.333333333333336</v>
      </c>
      <c r="J13" s="7">
        <f t="shared" si="9"/>
        <v>403833.97700000001</v>
      </c>
      <c r="K13" s="7">
        <f>IFERROR(VLOOKUP($B13,'SpEd BEA Rates by Month'!$B$4:$O$380,$K$1,0),"")</f>
        <v>0</v>
      </c>
      <c r="L13" s="7">
        <f t="shared" si="10"/>
        <v>0</v>
      </c>
      <c r="M13" s="13">
        <f>VLOOKUP($B13,AAFTE!$C$4:$F$300,4,0)</f>
        <v>0</v>
      </c>
      <c r="N13" s="7">
        <f t="shared" si="11"/>
        <v>0</v>
      </c>
      <c r="O13" s="7">
        <f>IFERROR(VLOOKUP($B13,'SpEd BEA Rates by Month'!$B$4:$O$380,$O$1,0),"")</f>
        <v>0</v>
      </c>
      <c r="P13" s="7">
        <f t="shared" si="12"/>
        <v>0</v>
      </c>
      <c r="Q13" s="13">
        <f>VLOOKUP($B13,AAFTE!$C$4:$G$300,5,0)</f>
        <v>0</v>
      </c>
      <c r="R13" s="7">
        <f t="shared" si="13"/>
        <v>0</v>
      </c>
    </row>
    <row r="14" spans="1:18" ht="15.75" thickBot="1" x14ac:dyDescent="0.3">
      <c r="A14" s="5" t="s">
        <v>336</v>
      </c>
      <c r="B14" s="5" t="s">
        <v>844</v>
      </c>
      <c r="C14" s="28" t="str">
        <f>IFERROR(VLOOKUP($B14,'SpEd BEA Rates by Month'!$B$4:$C$380,2,0)," ")</f>
        <v xml:space="preserve"> </v>
      </c>
      <c r="D14" s="11">
        <f>F14/E14</f>
        <v>10847.338846405228</v>
      </c>
      <c r="E14" s="14">
        <f>SUM(E12:E13)</f>
        <v>38.25</v>
      </c>
      <c r="F14" s="11">
        <f>SUM(F12:F13)</f>
        <v>414910.71087499993</v>
      </c>
      <c r="G14" s="18" t="str">
        <f>IFERROR(VLOOKUP($B14,'SpEd BEA Rates by Month'!$B$4:$O$380,$G$1,0),"")</f>
        <v/>
      </c>
      <c r="H14" s="10">
        <f>J14/I14</f>
        <v>11438.866155756206</v>
      </c>
      <c r="I14" s="15">
        <f>SUM(I12:I13)</f>
        <v>36.916666666666671</v>
      </c>
      <c r="J14" s="18">
        <f>SUM(J12:J13)</f>
        <v>422284.80891666666</v>
      </c>
      <c r="K14" s="8" t="str">
        <f>IFERROR(VLOOKUP($B14,'SpEd BEA Rates by Month'!$B$4:$O$380,$K$1,0),"")</f>
        <v/>
      </c>
      <c r="L14" s="9" t="e">
        <f>N14/M14</f>
        <v>#DIV/0!</v>
      </c>
      <c r="M14" s="19">
        <f>SUM(M12:M13)</f>
        <v>0</v>
      </c>
      <c r="N14" s="9">
        <f>SUM(N12:N13)</f>
        <v>0</v>
      </c>
      <c r="O14" s="21" t="str">
        <f>IFERROR(VLOOKUP($B14,'SpEd BEA Rates by Month'!$B$4:$O$380,$O$1,0),"")</f>
        <v/>
      </c>
      <c r="P14" s="21" t="e">
        <f>R14/Q14</f>
        <v>#DIV/0!</v>
      </c>
      <c r="Q14" s="23">
        <f>SUM(Q12:Q13)</f>
        <v>0</v>
      </c>
      <c r="R14" s="21">
        <f>SUM(R12:R13)</f>
        <v>0</v>
      </c>
    </row>
    <row r="15" spans="1:18" ht="15.75" thickBot="1" x14ac:dyDescent="0.3">
      <c r="A15" s="5"/>
      <c r="B15" s="5" t="s">
        <v>872</v>
      </c>
      <c r="C15" s="28" t="str">
        <f>IFERROR(VLOOKUP($B15,'SpEd BEA Rates by Month'!$B$4:$C$380,2,0)," ")</f>
        <v xml:space="preserve"> </v>
      </c>
      <c r="D15" s="11">
        <f>D14/12</f>
        <v>903.94490386710231</v>
      </c>
      <c r="E15" s="14"/>
      <c r="F15" s="24"/>
      <c r="G15" s="18" t="str">
        <f>IFERROR(VLOOKUP($B15,'SpEd BEA Rates by Month'!$B$4:$O$380,$G$1,0),"")</f>
        <v/>
      </c>
      <c r="H15" s="10">
        <f>H14/12</f>
        <v>953.23884631301723</v>
      </c>
      <c r="I15" s="15"/>
      <c r="J15" s="18"/>
      <c r="K15" s="8" t="str">
        <f>IFERROR(VLOOKUP($B15,'SpEd BEA Rates by Month'!$B$4:$O$380,$K$1,0),"")</f>
        <v/>
      </c>
      <c r="L15" s="9" t="e">
        <f>L14/12</f>
        <v>#DIV/0!</v>
      </c>
      <c r="M15" s="19"/>
      <c r="N15" s="9"/>
      <c r="O15" s="21" t="str">
        <f>IFERROR(VLOOKUP($B15,'SpEd BEA Rates by Month'!$B$4:$O$380,$O$1,0),"")</f>
        <v/>
      </c>
      <c r="P15" s="21" t="e">
        <f>P14/12</f>
        <v>#DIV/0!</v>
      </c>
      <c r="Q15" s="23"/>
      <c r="R15" s="21"/>
    </row>
    <row r="16" spans="1:18" ht="15.75" thickBot="1" x14ac:dyDescent="0.3">
      <c r="A16" s="5"/>
      <c r="B16" s="5" t="s">
        <v>853</v>
      </c>
      <c r="C16" s="28" t="str">
        <f>IFERROR(VLOOKUP($B16,'SpEd BEA Rates by Month'!$B$4:$C$380,2,0)," ")</f>
        <v xml:space="preserve"> </v>
      </c>
      <c r="D16" s="11">
        <f>0.05*D15</f>
        <v>45.197245193355116</v>
      </c>
      <c r="E16" s="14"/>
      <c r="F16" s="24"/>
      <c r="G16" s="18" t="str">
        <f>IFERROR(VLOOKUP($B16,'SpEd BEA Rates by Month'!$B$4:$O$380,$G$1,0),"")</f>
        <v/>
      </c>
      <c r="H16" s="10">
        <f>0.05*H15</f>
        <v>47.661942315650862</v>
      </c>
      <c r="I16" s="15"/>
      <c r="J16" s="18"/>
      <c r="K16" s="8" t="str">
        <f>IFERROR(VLOOKUP($B16,'SpEd BEA Rates by Month'!$B$4:$O$380,$K$1,0),"")</f>
        <v/>
      </c>
      <c r="L16" s="9" t="e">
        <f>0.05*L15</f>
        <v>#DIV/0!</v>
      </c>
      <c r="M16" s="19"/>
      <c r="N16" s="9"/>
      <c r="O16" s="21" t="str">
        <f>IFERROR(VLOOKUP($B16,'SpEd BEA Rates by Month'!$B$4:$O$380,$O$1,0),"")</f>
        <v/>
      </c>
      <c r="P16" s="21" t="e">
        <f>0.05*P15</f>
        <v>#DIV/0!</v>
      </c>
      <c r="Q16" s="23"/>
      <c r="R16" s="21"/>
    </row>
    <row r="17" spans="1:18" ht="15.75" thickBot="1" x14ac:dyDescent="0.3">
      <c r="A17" s="5"/>
      <c r="B17" s="5" t="s">
        <v>377</v>
      </c>
      <c r="C17" s="28" t="str">
        <f>IFERROR(VLOOKUP($B17,'SpEd BEA Rates by Month'!$B$4:$C$380,2,0)," ")</f>
        <v xml:space="preserve"> </v>
      </c>
      <c r="D17" s="11">
        <f>D15-D16</f>
        <v>858.7476586737472</v>
      </c>
      <c r="E17" s="14"/>
      <c r="F17" s="11"/>
      <c r="G17" s="18" t="str">
        <f>IFERROR(VLOOKUP($B17,'SpEd BEA Rates by Month'!$B$4:$O$380,$G$1,0),"")</f>
        <v/>
      </c>
      <c r="H17" s="10">
        <f>H15-H16</f>
        <v>905.57690399736634</v>
      </c>
      <c r="I17" s="15"/>
      <c r="J17" s="18"/>
      <c r="K17" s="8" t="str">
        <f>IFERROR(VLOOKUP($B17,'SpEd BEA Rates by Month'!$B$4:$O$380,$K$1,0),"")</f>
        <v/>
      </c>
      <c r="L17" s="9" t="e">
        <f>L15-L16</f>
        <v>#DIV/0!</v>
      </c>
      <c r="M17" s="19"/>
      <c r="N17" s="9"/>
      <c r="O17" s="21" t="str">
        <f>IFERROR(VLOOKUP($B17,'SpEd BEA Rates by Month'!$B$4:$O$380,$O$1,0),"")</f>
        <v/>
      </c>
      <c r="P17" s="21" t="e">
        <f>P15-P16</f>
        <v>#DIV/0!</v>
      </c>
      <c r="Q17" s="23"/>
      <c r="R17" s="21"/>
    </row>
    <row r="18" spans="1:18" ht="15.75" thickBot="1" x14ac:dyDescent="0.3">
      <c r="A18" s="1" t="s">
        <v>11</v>
      </c>
      <c r="B18" s="1" t="s">
        <v>12</v>
      </c>
      <c r="C18" s="7">
        <f>IFERROR(VLOOKUP($B18,'SpEd BEA Rates by Month'!$B$4:$C$380,2,0)," ")</f>
        <v>9437.56</v>
      </c>
      <c r="D18" s="7">
        <f>C18*1.15</f>
        <v>10853.193999999998</v>
      </c>
      <c r="E18" s="13">
        <f>VLOOKUP($B18,AAFTE!$C$4:$D$300,2,0)</f>
        <v>5.916666666666667</v>
      </c>
      <c r="F18" s="7">
        <f>D18*E18</f>
        <v>64214.731166666657</v>
      </c>
      <c r="G18" s="7">
        <f>IFERROR(VLOOKUP($B18,'SpEd BEA Rates by Month'!$B$4:$O$380,$G$1,0),"")</f>
        <v>9992.31</v>
      </c>
      <c r="H18" s="7">
        <f t="shared" ref="H18:H23" si="14">G18*1.15</f>
        <v>11491.156499999999</v>
      </c>
      <c r="I18" s="13">
        <f>VLOOKUP($B18,AAFTE!$C$4:$F$300,3,0)</f>
        <v>5.25</v>
      </c>
      <c r="J18" s="7">
        <f t="shared" ref="J18:J23" si="15">H18*I18</f>
        <v>60328.571624999997</v>
      </c>
      <c r="K18" s="7">
        <f>IFERROR(VLOOKUP($B18,'SpEd BEA Rates by Month'!$B$4:$O$380,$K$1,0),"")</f>
        <v>0</v>
      </c>
      <c r="L18" s="7">
        <f t="shared" ref="L18:L23" si="16">K18*1.15</f>
        <v>0</v>
      </c>
      <c r="M18" s="13">
        <f>VLOOKUP($B18,AAFTE!$C$4:$F$300,4,0)</f>
        <v>0</v>
      </c>
      <c r="N18" s="7">
        <f t="shared" ref="N18:N23" si="17">L18*M18</f>
        <v>0</v>
      </c>
      <c r="O18" s="7">
        <f>IFERROR(VLOOKUP($B18,'SpEd BEA Rates by Month'!$B$4:$O$380,$O$1,0),"")</f>
        <v>0</v>
      </c>
      <c r="P18" s="7">
        <f t="shared" ref="P18:P23" si="18">O18*1.15</f>
        <v>0</v>
      </c>
      <c r="Q18" s="13">
        <f>VLOOKUP($B18,AAFTE!$C$4:$G$300,5,0)</f>
        <v>0</v>
      </c>
      <c r="R18" s="7">
        <f t="shared" ref="R18:R23" si="19">P18*Q18</f>
        <v>0</v>
      </c>
    </row>
    <row r="19" spans="1:18" ht="15.75" thickBot="1" x14ac:dyDescent="0.3">
      <c r="A19" s="1" t="s">
        <v>11</v>
      </c>
      <c r="B19" s="1" t="s">
        <v>13</v>
      </c>
      <c r="C19" s="7">
        <f>IFERROR(VLOOKUP($B19,'SpEd BEA Rates by Month'!$B$4:$C$380,2,0)," ")</f>
        <v>9493.07</v>
      </c>
      <c r="D19" s="7">
        <f t="shared" ref="D19:D23" si="20">C19*1.15</f>
        <v>10917.030499999999</v>
      </c>
      <c r="E19" s="13">
        <f>VLOOKUP($B19,AAFTE!$C$4:$D$300,2,0)</f>
        <v>151.25</v>
      </c>
      <c r="F19" s="7">
        <f t="shared" ref="F19:F23" si="21">D19*E19</f>
        <v>1651200.8631249999</v>
      </c>
      <c r="G19" s="7">
        <f>IFERROR(VLOOKUP($B19,'SpEd BEA Rates by Month'!$B$4:$O$380,$G$1,0),"")</f>
        <v>10003.290000000001</v>
      </c>
      <c r="H19" s="7">
        <f t="shared" si="14"/>
        <v>11503.7835</v>
      </c>
      <c r="I19" s="13">
        <f>VLOOKUP($B19,AAFTE!$C$4:$F$300,3,0)</f>
        <v>151.58333333333334</v>
      </c>
      <c r="J19" s="7">
        <f t="shared" si="15"/>
        <v>1743781.8488750001</v>
      </c>
      <c r="K19" s="7">
        <f>IFERROR(VLOOKUP($B19,'SpEd BEA Rates by Month'!$B$4:$O$380,$K$1,0),"")</f>
        <v>0</v>
      </c>
      <c r="L19" s="7">
        <f t="shared" si="16"/>
        <v>0</v>
      </c>
      <c r="M19" s="13">
        <f>VLOOKUP($B19,AAFTE!$C$4:$F$300,4,0)</f>
        <v>0</v>
      </c>
      <c r="N19" s="7">
        <f t="shared" si="17"/>
        <v>0</v>
      </c>
      <c r="O19" s="7">
        <f>IFERROR(VLOOKUP($B19,'SpEd BEA Rates by Month'!$B$4:$O$380,$O$1,0),"")</f>
        <v>0</v>
      </c>
      <c r="P19" s="7">
        <f t="shared" si="18"/>
        <v>0</v>
      </c>
      <c r="Q19" s="13">
        <f>VLOOKUP($B19,AAFTE!$C$4:$G$300,5,0)</f>
        <v>0</v>
      </c>
      <c r="R19" s="7">
        <f t="shared" si="19"/>
        <v>0</v>
      </c>
    </row>
    <row r="20" spans="1:18" ht="15.75" thickBot="1" x14ac:dyDescent="0.3">
      <c r="A20" s="1" t="s">
        <v>11</v>
      </c>
      <c r="B20" s="1" t="s">
        <v>14</v>
      </c>
      <c r="C20" s="7">
        <f>IFERROR(VLOOKUP($B20,'SpEd BEA Rates by Month'!$B$4:$C$380,2,0)," ")</f>
        <v>9707.2999999999993</v>
      </c>
      <c r="D20" s="7">
        <f t="shared" si="20"/>
        <v>11163.394999999999</v>
      </c>
      <c r="E20" s="13">
        <f>VLOOKUP($B20,AAFTE!$C$4:$D$300,2,0)</f>
        <v>16</v>
      </c>
      <c r="F20" s="7">
        <f t="shared" si="21"/>
        <v>178614.31999999998</v>
      </c>
      <c r="G20" s="7">
        <f>IFERROR(VLOOKUP($B20,'SpEd BEA Rates by Month'!$B$4:$O$380,$G$1,0),"")</f>
        <v>10288.959999999999</v>
      </c>
      <c r="H20" s="7">
        <f t="shared" si="14"/>
        <v>11832.303999999998</v>
      </c>
      <c r="I20" s="13">
        <f>VLOOKUP($B20,AAFTE!$C$4:$F$300,3,0)</f>
        <v>13.666666666666666</v>
      </c>
      <c r="J20" s="7">
        <f t="shared" si="15"/>
        <v>161708.15466666664</v>
      </c>
      <c r="K20" s="7">
        <f>IFERROR(VLOOKUP($B20,'SpEd BEA Rates by Month'!$B$4:$O$380,$K$1,0),"")</f>
        <v>0</v>
      </c>
      <c r="L20" s="7">
        <f t="shared" si="16"/>
        <v>0</v>
      </c>
      <c r="M20" s="13">
        <f>VLOOKUP($B20,AAFTE!$C$4:$F$300,4,0)</f>
        <v>0</v>
      </c>
      <c r="N20" s="7">
        <f t="shared" si="17"/>
        <v>0</v>
      </c>
      <c r="O20" s="7">
        <f>IFERROR(VLOOKUP($B20,'SpEd BEA Rates by Month'!$B$4:$O$380,$O$1,0),"")</f>
        <v>0</v>
      </c>
      <c r="P20" s="7">
        <f t="shared" si="18"/>
        <v>0</v>
      </c>
      <c r="Q20" s="13">
        <f>VLOOKUP($B20,AAFTE!$C$4:$G$300,5,0)</f>
        <v>0</v>
      </c>
      <c r="R20" s="7">
        <f t="shared" si="19"/>
        <v>0</v>
      </c>
    </row>
    <row r="21" spans="1:18" ht="15.75" thickBot="1" x14ac:dyDescent="0.3">
      <c r="A21" s="1" t="s">
        <v>11</v>
      </c>
      <c r="B21" s="1" t="s">
        <v>15</v>
      </c>
      <c r="C21" s="7">
        <f>IFERROR(VLOOKUP($B21,'SpEd BEA Rates by Month'!$B$4:$C$380,2,0)," ")</f>
        <v>9705.85</v>
      </c>
      <c r="D21" s="7">
        <f t="shared" si="20"/>
        <v>11161.727499999999</v>
      </c>
      <c r="E21" s="13">
        <f>VLOOKUP($B21,AAFTE!$C$4:$D$300,2,0)</f>
        <v>0</v>
      </c>
      <c r="F21" s="7">
        <f t="shared" si="21"/>
        <v>0</v>
      </c>
      <c r="G21" s="7">
        <f>IFERROR(VLOOKUP($B21,'SpEd BEA Rates by Month'!$B$4:$O$380,$G$1,0),"")</f>
        <v>10316.56</v>
      </c>
      <c r="H21" s="7">
        <f t="shared" si="14"/>
        <v>11864.043999999998</v>
      </c>
      <c r="I21" s="13">
        <f>VLOOKUP($B21,AAFTE!$C$4:$F$300,3,0)</f>
        <v>0</v>
      </c>
      <c r="J21" s="7">
        <f t="shared" si="15"/>
        <v>0</v>
      </c>
      <c r="K21" s="7">
        <f>IFERROR(VLOOKUP($B21,'SpEd BEA Rates by Month'!$B$4:$O$380,$K$1,0),"")</f>
        <v>0</v>
      </c>
      <c r="L21" s="7">
        <f t="shared" si="16"/>
        <v>0</v>
      </c>
      <c r="M21" s="13">
        <f>VLOOKUP($B21,AAFTE!$C$4:$F$300,4,0)</f>
        <v>0</v>
      </c>
      <c r="N21" s="7">
        <f t="shared" si="17"/>
        <v>0</v>
      </c>
      <c r="O21" s="7">
        <f>IFERROR(VLOOKUP($B21,'SpEd BEA Rates by Month'!$B$4:$O$380,$O$1,0),"")</f>
        <v>0</v>
      </c>
      <c r="P21" s="7">
        <f t="shared" si="18"/>
        <v>0</v>
      </c>
      <c r="Q21" s="13">
        <f>VLOOKUP($B21,AAFTE!$C$4:$G$300,5,0)</f>
        <v>0</v>
      </c>
      <c r="R21" s="7">
        <f t="shared" si="19"/>
        <v>0</v>
      </c>
    </row>
    <row r="22" spans="1:18" ht="15.75" thickBot="1" x14ac:dyDescent="0.3">
      <c r="A22" s="1" t="s">
        <v>11</v>
      </c>
      <c r="B22" s="1" t="s">
        <v>16</v>
      </c>
      <c r="C22" s="7">
        <f>IFERROR(VLOOKUP($B22,'SpEd BEA Rates by Month'!$B$4:$C$380,2,0)," ")</f>
        <v>9484.44</v>
      </c>
      <c r="D22" s="7">
        <f t="shared" si="20"/>
        <v>10907.106</v>
      </c>
      <c r="E22" s="13">
        <f>VLOOKUP($B22,AAFTE!$C$4:$D$300,2,0)</f>
        <v>17.833333333333332</v>
      </c>
      <c r="F22" s="7">
        <f t="shared" si="21"/>
        <v>194510.05699999997</v>
      </c>
      <c r="G22" s="7">
        <f>IFERROR(VLOOKUP($B22,'SpEd BEA Rates by Month'!$B$4:$O$380,$G$1,0),"")</f>
        <v>9981.67</v>
      </c>
      <c r="H22" s="7">
        <f t="shared" si="14"/>
        <v>11478.920499999998</v>
      </c>
      <c r="I22" s="13">
        <f>VLOOKUP($B22,AAFTE!$C$4:$F$300,3,0)</f>
        <v>18.25</v>
      </c>
      <c r="J22" s="7">
        <f t="shared" si="15"/>
        <v>209490.29912499996</v>
      </c>
      <c r="K22" s="7">
        <f>IFERROR(VLOOKUP($B22,'SpEd BEA Rates by Month'!$B$4:$O$380,$K$1,0),"")</f>
        <v>0</v>
      </c>
      <c r="L22" s="7">
        <f t="shared" si="16"/>
        <v>0</v>
      </c>
      <c r="M22" s="13">
        <f>VLOOKUP($B22,AAFTE!$C$4:$F$300,4,0)</f>
        <v>0</v>
      </c>
      <c r="N22" s="7">
        <f t="shared" si="17"/>
        <v>0</v>
      </c>
      <c r="O22" s="7">
        <f>IFERROR(VLOOKUP($B22,'SpEd BEA Rates by Month'!$B$4:$O$380,$O$1,0),"")</f>
        <v>0</v>
      </c>
      <c r="P22" s="7">
        <f t="shared" si="18"/>
        <v>0</v>
      </c>
      <c r="Q22" s="13">
        <f>VLOOKUP($B22,AAFTE!$C$4:$G$300,5,0)</f>
        <v>0</v>
      </c>
      <c r="R22" s="7">
        <f t="shared" si="19"/>
        <v>0</v>
      </c>
    </row>
    <row r="23" spans="1:18" ht="15.75" thickBot="1" x14ac:dyDescent="0.3">
      <c r="A23" s="1" t="s">
        <v>11</v>
      </c>
      <c r="B23" s="1" t="s">
        <v>17</v>
      </c>
      <c r="C23" s="7">
        <f>IFERROR(VLOOKUP($B23,'SpEd BEA Rates by Month'!$B$4:$C$380,2,0)," ")</f>
        <v>9446.8700000000008</v>
      </c>
      <c r="D23" s="7">
        <f t="shared" si="20"/>
        <v>10863.9005</v>
      </c>
      <c r="E23" s="13">
        <f>VLOOKUP($B23,AAFTE!$C$4:$D$300,2,0)</f>
        <v>61.833333333333336</v>
      </c>
      <c r="F23" s="7">
        <f t="shared" si="21"/>
        <v>671751.18091666664</v>
      </c>
      <c r="G23" s="7">
        <f>IFERROR(VLOOKUP($B23,'SpEd BEA Rates by Month'!$B$4:$O$380,$G$1,0),"")</f>
        <v>9971.31</v>
      </c>
      <c r="H23" s="7">
        <f t="shared" si="14"/>
        <v>11467.006499999998</v>
      </c>
      <c r="I23" s="13">
        <f>VLOOKUP($B23,AAFTE!$C$4:$F$300,3,0)</f>
        <v>64.166666666666671</v>
      </c>
      <c r="J23" s="7">
        <f t="shared" si="15"/>
        <v>735799.58374999987</v>
      </c>
      <c r="K23" s="7">
        <f>IFERROR(VLOOKUP($B23,'SpEd BEA Rates by Month'!$B$4:$O$380,$K$1,0),"")</f>
        <v>0</v>
      </c>
      <c r="L23" s="7">
        <f t="shared" si="16"/>
        <v>0</v>
      </c>
      <c r="M23" s="13">
        <f>VLOOKUP($B23,AAFTE!$C$4:$F$300,4,0)</f>
        <v>0</v>
      </c>
      <c r="N23" s="7">
        <f t="shared" si="17"/>
        <v>0</v>
      </c>
      <c r="O23" s="7">
        <f>IFERROR(VLOOKUP($B23,'SpEd BEA Rates by Month'!$B$4:$O$380,$O$1,0),"")</f>
        <v>0</v>
      </c>
      <c r="P23" s="7">
        <f t="shared" si="18"/>
        <v>0</v>
      </c>
      <c r="Q23" s="13">
        <f>VLOOKUP($B23,AAFTE!$C$4:$G$300,5,0)</f>
        <v>0</v>
      </c>
      <c r="R23" s="7">
        <f t="shared" si="19"/>
        <v>0</v>
      </c>
    </row>
    <row r="24" spans="1:18" ht="15.75" thickBot="1" x14ac:dyDescent="0.3">
      <c r="A24" s="5" t="s">
        <v>337</v>
      </c>
      <c r="B24" s="5" t="s">
        <v>844</v>
      </c>
      <c r="C24" s="28" t="str">
        <f>IFERROR(VLOOKUP($B24,'SpEd BEA Rates by Month'!$B$4:$C$380,2,0)," ")</f>
        <v xml:space="preserve"> </v>
      </c>
      <c r="D24" s="11">
        <f>F24/E24</f>
        <v>10917.433693638761</v>
      </c>
      <c r="E24" s="25">
        <f>SUM(E18:E23)</f>
        <v>252.83333333333334</v>
      </c>
      <c r="F24" s="11">
        <f>SUM(F18:F23)</f>
        <v>2760291.1522083334</v>
      </c>
      <c r="G24" s="18" t="str">
        <f>IFERROR(VLOOKUP($B24,'SpEd BEA Rates by Month'!$B$4:$O$380,$G$1,0),"")</f>
        <v/>
      </c>
      <c r="H24" s="10">
        <f>J24/I24</f>
        <v>11510.148763261943</v>
      </c>
      <c r="I24" s="15">
        <f>SUM(I18:I23)</f>
        <v>252.91666666666669</v>
      </c>
      <c r="J24" s="18">
        <f>SUM(J18:J23)</f>
        <v>2911108.4580416665</v>
      </c>
      <c r="K24" s="8" t="str">
        <f>IFERROR(VLOOKUP($B24,'SpEd BEA Rates by Month'!$B$4:$O$380,$K$1,0),"")</f>
        <v/>
      </c>
      <c r="L24" s="9" t="e">
        <f>N24/M24</f>
        <v>#DIV/0!</v>
      </c>
      <c r="M24" s="19">
        <f>SUM(M18:M23)</f>
        <v>0</v>
      </c>
      <c r="N24" s="9">
        <f>SUM(N18:N23)</f>
        <v>0</v>
      </c>
      <c r="O24" s="21" t="str">
        <f>IFERROR(VLOOKUP($B24,'SpEd BEA Rates by Month'!$B$4:$O$380,$O$1,0),"")</f>
        <v/>
      </c>
      <c r="P24" s="21" t="e">
        <f>R24/Q24</f>
        <v>#DIV/0!</v>
      </c>
      <c r="Q24" s="23">
        <f>SUM(Q18:Q23)</f>
        <v>0</v>
      </c>
      <c r="R24" s="21">
        <f>SUM(R18:R23)</f>
        <v>0</v>
      </c>
    </row>
    <row r="25" spans="1:18" ht="15.75" thickBot="1" x14ac:dyDescent="0.3">
      <c r="A25" s="5"/>
      <c r="B25" s="5" t="s">
        <v>872</v>
      </c>
      <c r="C25" s="28" t="str">
        <f>IFERROR(VLOOKUP($B25,'SpEd BEA Rates by Month'!$B$4:$C$380,2,0)," ")</f>
        <v xml:space="preserve"> </v>
      </c>
      <c r="D25" s="11">
        <f>D24/12</f>
        <v>909.7861411365634</v>
      </c>
      <c r="E25" s="14"/>
      <c r="F25" s="24"/>
      <c r="G25" s="18" t="str">
        <f>IFERROR(VLOOKUP($B25,'SpEd BEA Rates by Month'!$B$4:$O$380,$G$1,0),"")</f>
        <v/>
      </c>
      <c r="H25" s="10">
        <f>H24/12</f>
        <v>959.1790636051619</v>
      </c>
      <c r="I25" s="15"/>
      <c r="J25" s="18"/>
      <c r="K25" s="8" t="str">
        <f>IFERROR(VLOOKUP($B25,'SpEd BEA Rates by Month'!$B$4:$O$380,$K$1,0),"")</f>
        <v/>
      </c>
      <c r="L25" s="9" t="e">
        <f>L24/12</f>
        <v>#DIV/0!</v>
      </c>
      <c r="M25" s="19"/>
      <c r="N25" s="9"/>
      <c r="O25" s="21" t="str">
        <f>IFERROR(VLOOKUP($B25,'SpEd BEA Rates by Month'!$B$4:$O$380,$O$1,0),"")</f>
        <v/>
      </c>
      <c r="P25" s="21" t="e">
        <f>P24/12</f>
        <v>#DIV/0!</v>
      </c>
      <c r="Q25" s="23"/>
      <c r="R25" s="21"/>
    </row>
    <row r="26" spans="1:18" ht="15.75" thickBot="1" x14ac:dyDescent="0.3">
      <c r="A26" s="5"/>
      <c r="B26" s="5" t="s">
        <v>853</v>
      </c>
      <c r="C26" s="28" t="str">
        <f>IFERROR(VLOOKUP($B26,'SpEd BEA Rates by Month'!$B$4:$C$380,2,0)," ")</f>
        <v xml:space="preserve"> </v>
      </c>
      <c r="D26" s="11">
        <f>0.05*D25</f>
        <v>45.489307056828174</v>
      </c>
      <c r="E26" s="14"/>
      <c r="F26" s="24"/>
      <c r="G26" s="18" t="str">
        <f>IFERROR(VLOOKUP($B26,'SpEd BEA Rates by Month'!$B$4:$O$380,$G$1,0),"")</f>
        <v/>
      </c>
      <c r="H26" s="10">
        <f>0.05*H25</f>
        <v>47.958953180258099</v>
      </c>
      <c r="I26" s="15"/>
      <c r="J26" s="18"/>
      <c r="K26" s="8" t="str">
        <f>IFERROR(VLOOKUP($B26,'SpEd BEA Rates by Month'!$B$4:$O$380,$K$1,0),"")</f>
        <v/>
      </c>
      <c r="L26" s="9" t="e">
        <f>0.05*L25</f>
        <v>#DIV/0!</v>
      </c>
      <c r="M26" s="19"/>
      <c r="N26" s="9"/>
      <c r="O26" s="21" t="str">
        <f>IFERROR(VLOOKUP($B26,'SpEd BEA Rates by Month'!$B$4:$O$380,$O$1,0),"")</f>
        <v/>
      </c>
      <c r="P26" s="21" t="e">
        <f>0.05*P25</f>
        <v>#DIV/0!</v>
      </c>
      <c r="Q26" s="23"/>
      <c r="R26" s="21"/>
    </row>
    <row r="27" spans="1:18" ht="15.75" thickBot="1" x14ac:dyDescent="0.3">
      <c r="A27" s="5"/>
      <c r="B27" s="5" t="s">
        <v>377</v>
      </c>
      <c r="C27" s="28" t="str">
        <f>IFERROR(VLOOKUP($B27,'SpEd BEA Rates by Month'!$B$4:$C$380,2,0)," ")</f>
        <v xml:space="preserve"> </v>
      </c>
      <c r="D27" s="11">
        <f>D25-D26</f>
        <v>864.29683407973528</v>
      </c>
      <c r="E27" s="14"/>
      <c r="F27" s="11"/>
      <c r="G27" s="18" t="str">
        <f>IFERROR(VLOOKUP($B27,'SpEd BEA Rates by Month'!$B$4:$O$380,$G$1,0),"")</f>
        <v/>
      </c>
      <c r="H27" s="10">
        <f>H25-H26</f>
        <v>911.22011042490385</v>
      </c>
      <c r="I27" s="15"/>
      <c r="J27" s="18"/>
      <c r="K27" s="8" t="str">
        <f>IFERROR(VLOOKUP($B27,'SpEd BEA Rates by Month'!$B$4:$O$380,$K$1,0),"")</f>
        <v/>
      </c>
      <c r="L27" s="9" t="e">
        <f>L25-L26</f>
        <v>#DIV/0!</v>
      </c>
      <c r="M27" s="19"/>
      <c r="N27" s="9"/>
      <c r="O27" s="21" t="str">
        <f>IFERROR(VLOOKUP($B27,'SpEd BEA Rates by Month'!$B$4:$O$380,$O$1,0),"")</f>
        <v/>
      </c>
      <c r="P27" s="21" t="e">
        <f>P25-P26</f>
        <v>#DIV/0!</v>
      </c>
      <c r="Q27" s="23"/>
      <c r="R27" s="21"/>
    </row>
    <row r="28" spans="1:18" ht="15.75" thickBot="1" x14ac:dyDescent="0.3">
      <c r="A28" s="1" t="s">
        <v>18</v>
      </c>
      <c r="B28" s="1" t="s">
        <v>19</v>
      </c>
      <c r="C28" s="7">
        <f>IFERROR(VLOOKUP($B28,'SpEd BEA Rates by Month'!$B$4:$C$380,2,0)," ")</f>
        <v>9509.6299999999992</v>
      </c>
      <c r="D28" s="7">
        <f>C28*1.15</f>
        <v>10936.074499999999</v>
      </c>
      <c r="E28" s="13">
        <f>VLOOKUP($B28,AAFTE!$C$4:$D$300,2,0)</f>
        <v>4.583333333333333</v>
      </c>
      <c r="F28" s="7">
        <f>D28*E28</f>
        <v>50123.674791666657</v>
      </c>
      <c r="G28" s="7">
        <f>IFERROR(VLOOKUP($B28,'SpEd BEA Rates by Month'!$B$4:$O$380,$G$1,0),"")</f>
        <v>10019.52</v>
      </c>
      <c r="H28" s="7">
        <f t="shared" ref="H28:H34" si="22">G28*1.15</f>
        <v>11522.448</v>
      </c>
      <c r="I28" s="13">
        <f>VLOOKUP($B28,AAFTE!$C$4:$F$300,3,0)</f>
        <v>4.916666666666667</v>
      </c>
      <c r="J28" s="7">
        <f t="shared" ref="J28:J34" si="23">H28*I28</f>
        <v>56652.036000000007</v>
      </c>
      <c r="K28" s="7">
        <f>IFERROR(VLOOKUP($B28,'SpEd BEA Rates by Month'!$B$4:$O$380,$K$1,0),"")</f>
        <v>0</v>
      </c>
      <c r="L28" s="7">
        <f>K28*1.15</f>
        <v>0</v>
      </c>
      <c r="M28" s="13">
        <f>VLOOKUP($B28,AAFTE!$C$4:$F$300,4,0)</f>
        <v>0</v>
      </c>
      <c r="N28" s="7">
        <f>L28*M28</f>
        <v>0</v>
      </c>
      <c r="O28" s="7">
        <f>IFERROR(VLOOKUP($B28,'SpEd BEA Rates by Month'!$B$4:$O$380,$O$1,0),"")</f>
        <v>0</v>
      </c>
      <c r="P28" s="7">
        <f>O28*1.15</f>
        <v>0</v>
      </c>
      <c r="Q28" s="13">
        <f>VLOOKUP($B28,AAFTE!$C$4:$G$300,5,0)</f>
        <v>0</v>
      </c>
      <c r="R28" s="7">
        <f>P28*Q28</f>
        <v>0</v>
      </c>
    </row>
    <row r="29" spans="1:18" ht="15.75" thickBot="1" x14ac:dyDescent="0.3">
      <c r="A29" s="1" t="s">
        <v>18</v>
      </c>
      <c r="B29" s="1" t="s">
        <v>20</v>
      </c>
      <c r="C29" s="7">
        <f>IFERROR(VLOOKUP($B29,'SpEd BEA Rates by Month'!$B$4:$C$380,2,0)," ")</f>
        <v>9712.06</v>
      </c>
      <c r="D29" s="7">
        <f t="shared" ref="D29:D34" si="24">C29*1.15</f>
        <v>11168.868999999999</v>
      </c>
      <c r="E29" s="13">
        <f>VLOOKUP($B29,AAFTE!$C$4:$D$300,2,0)</f>
        <v>12.75</v>
      </c>
      <c r="F29" s="7">
        <f t="shared" ref="F29:F34" si="25">D29*E29</f>
        <v>142403.07974999998</v>
      </c>
      <c r="G29" s="7">
        <f>IFERROR(VLOOKUP($B29,'SpEd BEA Rates by Month'!$B$4:$O$380,$G$1,0),"")</f>
        <v>10263.719999999999</v>
      </c>
      <c r="H29" s="7">
        <f t="shared" si="22"/>
        <v>11803.277999999998</v>
      </c>
      <c r="I29" s="13">
        <f>VLOOKUP($B29,AAFTE!$C$4:$F$300,3,0)</f>
        <v>11.25</v>
      </c>
      <c r="J29" s="7">
        <f t="shared" si="23"/>
        <v>132786.87749999997</v>
      </c>
      <c r="K29" s="7">
        <f>IFERROR(VLOOKUP($B29,'SpEd BEA Rates by Month'!$B$4:$O$380,$K$1,0),"")</f>
        <v>0</v>
      </c>
      <c r="L29" s="7">
        <f t="shared" ref="L29:L34" si="26">K29*1.15</f>
        <v>0</v>
      </c>
      <c r="M29" s="13">
        <f>VLOOKUP($B29,AAFTE!$C$4:$F$300,4,0)</f>
        <v>0</v>
      </c>
      <c r="N29" s="7">
        <f t="shared" ref="N29:N34" si="27">L29*M29</f>
        <v>0</v>
      </c>
      <c r="O29" s="7">
        <f>IFERROR(VLOOKUP($B29,'SpEd BEA Rates by Month'!$B$4:$O$380,$O$1,0),"")</f>
        <v>0</v>
      </c>
      <c r="P29" s="7">
        <f t="shared" ref="P29:P34" si="28">O29*1.15</f>
        <v>0</v>
      </c>
      <c r="Q29" s="13">
        <f>VLOOKUP($B29,AAFTE!$C$4:$G$300,5,0)</f>
        <v>0</v>
      </c>
      <c r="R29" s="7">
        <f t="shared" ref="R29:R34" si="29">P29*Q29</f>
        <v>0</v>
      </c>
    </row>
    <row r="30" spans="1:18" ht="15.75" thickBot="1" x14ac:dyDescent="0.3">
      <c r="A30" s="1" t="s">
        <v>18</v>
      </c>
      <c r="B30" s="1" t="s">
        <v>21</v>
      </c>
      <c r="C30" s="7">
        <f>IFERROR(VLOOKUP($B30,'SpEd BEA Rates by Month'!$B$4:$C$380,2,0)," ")</f>
        <v>9891.84</v>
      </c>
      <c r="D30" s="7">
        <f t="shared" si="24"/>
        <v>11375.616</v>
      </c>
      <c r="E30" s="13">
        <f>VLOOKUP($B30,AAFTE!$C$4:$D$300,2,0)</f>
        <v>3.0833333333333335</v>
      </c>
      <c r="F30" s="7">
        <f t="shared" si="25"/>
        <v>35074.815999999999</v>
      </c>
      <c r="G30" s="7">
        <f>IFERROR(VLOOKUP($B30,'SpEd BEA Rates by Month'!$B$4:$O$380,$G$1,0),"")</f>
        <v>10359.459999999999</v>
      </c>
      <c r="H30" s="7">
        <f t="shared" si="22"/>
        <v>11913.378999999997</v>
      </c>
      <c r="I30" s="13">
        <f>VLOOKUP($B30,AAFTE!$C$4:$F$300,3,0)</f>
        <v>2.3333333333333335</v>
      </c>
      <c r="J30" s="7">
        <f t="shared" si="23"/>
        <v>27797.884333333328</v>
      </c>
      <c r="K30" s="7">
        <f>IFERROR(VLOOKUP($B30,'SpEd BEA Rates by Month'!$B$4:$O$380,$K$1,0),"")</f>
        <v>0</v>
      </c>
      <c r="L30" s="7">
        <f t="shared" si="26"/>
        <v>0</v>
      </c>
      <c r="M30" s="13">
        <f>VLOOKUP($B30,AAFTE!$C$4:$F$300,4,0)</f>
        <v>0</v>
      </c>
      <c r="N30" s="7">
        <f t="shared" si="27"/>
        <v>0</v>
      </c>
      <c r="O30" s="7">
        <f>IFERROR(VLOOKUP($B30,'SpEd BEA Rates by Month'!$B$4:$O$380,$O$1,0),"")</f>
        <v>0</v>
      </c>
      <c r="P30" s="7">
        <f t="shared" si="28"/>
        <v>0</v>
      </c>
      <c r="Q30" s="13">
        <f>VLOOKUP($B30,AAFTE!$C$4:$G$300,5,0)</f>
        <v>0</v>
      </c>
      <c r="R30" s="7">
        <f t="shared" si="29"/>
        <v>0</v>
      </c>
    </row>
    <row r="31" spans="1:18" ht="15.75" thickBot="1" x14ac:dyDescent="0.3">
      <c r="A31" s="1" t="s">
        <v>18</v>
      </c>
      <c r="B31" s="1" t="s">
        <v>22</v>
      </c>
      <c r="C31" s="7">
        <f>IFERROR(VLOOKUP($B31,'SpEd BEA Rates by Month'!$B$4:$C$380,2,0)," ")</f>
        <v>9390.49</v>
      </c>
      <c r="D31" s="7">
        <f t="shared" si="24"/>
        <v>10799.063499999998</v>
      </c>
      <c r="E31" s="13">
        <f>VLOOKUP($B31,AAFTE!$C$4:$D$300,2,0)</f>
        <v>5.5</v>
      </c>
      <c r="F31" s="7">
        <f t="shared" si="25"/>
        <v>59394.849249999992</v>
      </c>
      <c r="G31" s="7">
        <f>IFERROR(VLOOKUP($B31,'SpEd BEA Rates by Month'!$B$4:$O$380,$G$1,0),"")</f>
        <v>9955.0499999999993</v>
      </c>
      <c r="H31" s="7">
        <f t="shared" si="22"/>
        <v>11448.307499999999</v>
      </c>
      <c r="I31" s="13">
        <f>VLOOKUP($B31,AAFTE!$C$4:$F$300,3,0)</f>
        <v>4.75</v>
      </c>
      <c r="J31" s="7">
        <f t="shared" si="23"/>
        <v>54379.460624999992</v>
      </c>
      <c r="K31" s="7">
        <f>IFERROR(VLOOKUP($B31,'SpEd BEA Rates by Month'!$B$4:$O$380,$K$1,0),"")</f>
        <v>0</v>
      </c>
      <c r="L31" s="7">
        <f t="shared" si="26"/>
        <v>0</v>
      </c>
      <c r="M31" s="13">
        <f>VLOOKUP($B31,AAFTE!$C$4:$F$300,4,0)</f>
        <v>0</v>
      </c>
      <c r="N31" s="7">
        <f t="shared" si="27"/>
        <v>0</v>
      </c>
      <c r="O31" s="7">
        <f>IFERROR(VLOOKUP($B31,'SpEd BEA Rates by Month'!$B$4:$O$380,$O$1,0),"")</f>
        <v>0</v>
      </c>
      <c r="P31" s="7">
        <f t="shared" si="28"/>
        <v>0</v>
      </c>
      <c r="Q31" s="13">
        <f>VLOOKUP($B31,AAFTE!$C$4:$G$300,5,0)</f>
        <v>0</v>
      </c>
      <c r="R31" s="7">
        <f t="shared" si="29"/>
        <v>0</v>
      </c>
    </row>
    <row r="32" spans="1:18" ht="15.75" thickBot="1" x14ac:dyDescent="0.3">
      <c r="A32" s="1" t="s">
        <v>18</v>
      </c>
      <c r="B32" s="1" t="s">
        <v>23</v>
      </c>
      <c r="C32" s="7">
        <f>IFERROR(VLOOKUP($B32,'SpEd BEA Rates by Month'!$B$4:$C$380,2,0)," ")</f>
        <v>9466.0300000000007</v>
      </c>
      <c r="D32" s="7">
        <f t="shared" si="24"/>
        <v>10885.934499999999</v>
      </c>
      <c r="E32" s="13">
        <f>VLOOKUP($B32,AAFTE!$C$4:$D$300,2,0)</f>
        <v>1.3333333333333333</v>
      </c>
      <c r="F32" s="7">
        <f t="shared" si="25"/>
        <v>14514.579333333331</v>
      </c>
      <c r="G32" s="7">
        <f>IFERROR(VLOOKUP($B32,'SpEd BEA Rates by Month'!$B$4:$O$380,$G$1,0),"")</f>
        <v>10002.67</v>
      </c>
      <c r="H32" s="7">
        <f t="shared" si="22"/>
        <v>11503.0705</v>
      </c>
      <c r="I32" s="13">
        <f>VLOOKUP($B32,AAFTE!$C$4:$F$300,3,0)</f>
        <v>2.0833333333333335</v>
      </c>
      <c r="J32" s="7">
        <f t="shared" si="23"/>
        <v>23964.730208333334</v>
      </c>
      <c r="K32" s="7">
        <f>IFERROR(VLOOKUP($B32,'SpEd BEA Rates by Month'!$B$4:$O$380,$K$1,0),"")</f>
        <v>0</v>
      </c>
      <c r="L32" s="7">
        <f t="shared" si="26"/>
        <v>0</v>
      </c>
      <c r="M32" s="13">
        <f>VLOOKUP($B32,AAFTE!$C$4:$F$300,4,0)</f>
        <v>0</v>
      </c>
      <c r="N32" s="7">
        <f t="shared" si="27"/>
        <v>0</v>
      </c>
      <c r="O32" s="7">
        <f>IFERROR(VLOOKUP($B32,'SpEd BEA Rates by Month'!$B$4:$O$380,$O$1,0),"")</f>
        <v>0</v>
      </c>
      <c r="P32" s="7">
        <f t="shared" si="28"/>
        <v>0</v>
      </c>
      <c r="Q32" s="13">
        <f>VLOOKUP($B32,AAFTE!$C$4:$G$300,5,0)</f>
        <v>0</v>
      </c>
      <c r="R32" s="7">
        <f t="shared" si="29"/>
        <v>0</v>
      </c>
    </row>
    <row r="33" spans="1:18" ht="15.75" thickBot="1" x14ac:dyDescent="0.3">
      <c r="A33" s="1" t="s">
        <v>18</v>
      </c>
      <c r="B33" s="1" t="s">
        <v>24</v>
      </c>
      <c r="C33" s="7">
        <f>IFERROR(VLOOKUP($B33,'SpEd BEA Rates by Month'!$B$4:$C$380,2,0)," ")</f>
        <v>9579.5</v>
      </c>
      <c r="D33" s="7">
        <f t="shared" si="24"/>
        <v>11016.424999999999</v>
      </c>
      <c r="E33" s="13">
        <f>VLOOKUP($B33,AAFTE!$C$4:$D$300,2,0)</f>
        <v>0</v>
      </c>
      <c r="F33" s="7">
        <f t="shared" si="25"/>
        <v>0</v>
      </c>
      <c r="G33" s="7">
        <f>IFERROR(VLOOKUP($B33,'SpEd BEA Rates by Month'!$B$4:$O$380,$G$1,0),"")</f>
        <v>10511.55</v>
      </c>
      <c r="H33" s="7">
        <f t="shared" si="22"/>
        <v>12088.282499999998</v>
      </c>
      <c r="I33" s="13">
        <f>VLOOKUP($B33,AAFTE!$C$4:$F$300,3,0)</f>
        <v>0</v>
      </c>
      <c r="J33" s="7">
        <f t="shared" si="23"/>
        <v>0</v>
      </c>
      <c r="K33" s="7">
        <f>IFERROR(VLOOKUP($B33,'SpEd BEA Rates by Month'!$B$4:$O$380,$K$1,0),"")</f>
        <v>0</v>
      </c>
      <c r="L33" s="7">
        <f t="shared" si="26"/>
        <v>0</v>
      </c>
      <c r="M33" s="13">
        <f>VLOOKUP($B33,AAFTE!$C$4:$F$300,4,0)</f>
        <v>0</v>
      </c>
      <c r="N33" s="7">
        <f t="shared" si="27"/>
        <v>0</v>
      </c>
      <c r="O33" s="7">
        <f>IFERROR(VLOOKUP($B33,'SpEd BEA Rates by Month'!$B$4:$O$380,$O$1,0),"")</f>
        <v>0</v>
      </c>
      <c r="P33" s="7">
        <f t="shared" si="28"/>
        <v>0</v>
      </c>
      <c r="Q33" s="13">
        <f>VLOOKUP($B33,AAFTE!$C$4:$G$300,5,0)</f>
        <v>0</v>
      </c>
      <c r="R33" s="7">
        <f t="shared" si="29"/>
        <v>0</v>
      </c>
    </row>
    <row r="34" spans="1:18" ht="15.75" thickBot="1" x14ac:dyDescent="0.3">
      <c r="A34" s="1" t="s">
        <v>18</v>
      </c>
      <c r="B34" s="1" t="s">
        <v>25</v>
      </c>
      <c r="C34" s="7">
        <f>IFERROR(VLOOKUP($B34,'SpEd BEA Rates by Month'!$B$4:$C$380,2,0)," ")</f>
        <v>9508.85</v>
      </c>
      <c r="D34" s="7">
        <f t="shared" si="24"/>
        <v>10935.1775</v>
      </c>
      <c r="E34" s="13">
        <f>VLOOKUP($B34,AAFTE!$C$4:$D$300,2,0)</f>
        <v>55</v>
      </c>
      <c r="F34" s="7">
        <f t="shared" si="25"/>
        <v>601434.76249999995</v>
      </c>
      <c r="G34" s="7">
        <f>IFERROR(VLOOKUP($B34,'SpEd BEA Rates by Month'!$B$4:$O$380,$G$1,0),"")</f>
        <v>9885.34</v>
      </c>
      <c r="H34" s="7">
        <f t="shared" si="22"/>
        <v>11368.141</v>
      </c>
      <c r="I34" s="13">
        <f>VLOOKUP($B34,AAFTE!$C$4:$F$300,3,0)</f>
        <v>57.583333333333336</v>
      </c>
      <c r="J34" s="7">
        <f t="shared" si="23"/>
        <v>654615.45258333336</v>
      </c>
      <c r="K34" s="7">
        <f>IFERROR(VLOOKUP($B34,'SpEd BEA Rates by Month'!$B$4:$O$380,$K$1,0),"")</f>
        <v>0</v>
      </c>
      <c r="L34" s="7">
        <f t="shared" si="26"/>
        <v>0</v>
      </c>
      <c r="M34" s="13">
        <f>VLOOKUP($B34,AAFTE!$C$4:$F$300,4,0)</f>
        <v>0</v>
      </c>
      <c r="N34" s="7">
        <f t="shared" si="27"/>
        <v>0</v>
      </c>
      <c r="O34" s="7">
        <f>IFERROR(VLOOKUP($B34,'SpEd BEA Rates by Month'!$B$4:$O$380,$O$1,0),"")</f>
        <v>0</v>
      </c>
      <c r="P34" s="7">
        <f t="shared" si="28"/>
        <v>0</v>
      </c>
      <c r="Q34" s="13">
        <f>VLOOKUP($B34,AAFTE!$C$4:$G$300,5,0)</f>
        <v>0</v>
      </c>
      <c r="R34" s="7">
        <f t="shared" si="29"/>
        <v>0</v>
      </c>
    </row>
    <row r="35" spans="1:18" ht="15.75" thickBot="1" x14ac:dyDescent="0.3">
      <c r="A35" s="5" t="s">
        <v>338</v>
      </c>
      <c r="B35" s="5" t="s">
        <v>844</v>
      </c>
      <c r="C35" s="28" t="str">
        <f>IFERROR(VLOOKUP($B35,'SpEd BEA Rates by Month'!$B$4:$C$380,2,0)," ")</f>
        <v xml:space="preserve"> </v>
      </c>
      <c r="D35" s="11">
        <f>F35/E35</f>
        <v>10978.063971124619</v>
      </c>
      <c r="E35" s="25">
        <f>SUM(E28:E34)</f>
        <v>82.25</v>
      </c>
      <c r="F35" s="11">
        <f>SUM(F28:F34)</f>
        <v>902945.76162499993</v>
      </c>
      <c r="G35" s="18" t="str">
        <f>IFERROR(VLOOKUP($B35,'SpEd BEA Rates by Month'!$B$4:$O$380,$G$1,0),"")</f>
        <v/>
      </c>
      <c r="H35" s="10">
        <f>J35/I35</f>
        <v>11459.65557286432</v>
      </c>
      <c r="I35" s="15">
        <f>SUM(I28:I34)</f>
        <v>82.916666666666671</v>
      </c>
      <c r="J35" s="18">
        <f>SUM(J28:J34)</f>
        <v>950196.44124999992</v>
      </c>
      <c r="K35" s="8" t="str">
        <f>IFERROR(VLOOKUP($B35,'SpEd BEA Rates by Month'!$B$4:$O$380,$K$1,0),"")</f>
        <v/>
      </c>
      <c r="L35" s="9" t="e">
        <f>N35/M35</f>
        <v>#DIV/0!</v>
      </c>
      <c r="M35" s="19">
        <f>SUM(M28:M34)</f>
        <v>0</v>
      </c>
      <c r="N35" s="9">
        <f>SUM(N28:N34)</f>
        <v>0</v>
      </c>
      <c r="O35" s="21" t="str">
        <f>IFERROR(VLOOKUP($B35,'SpEd BEA Rates by Month'!$B$4:$O$380,$O$1,0),"")</f>
        <v/>
      </c>
      <c r="P35" s="21" t="e">
        <f>R35/Q35</f>
        <v>#DIV/0!</v>
      </c>
      <c r="Q35" s="23">
        <f>SUM(Q28:Q34)</f>
        <v>0</v>
      </c>
      <c r="R35" s="21">
        <f>SUM(R28:R34)</f>
        <v>0</v>
      </c>
    </row>
    <row r="36" spans="1:18" ht="15.75" thickBot="1" x14ac:dyDescent="0.3">
      <c r="A36" s="5"/>
      <c r="B36" s="5" t="s">
        <v>872</v>
      </c>
      <c r="C36" s="28" t="str">
        <f>IFERROR(VLOOKUP($B36,'SpEd BEA Rates by Month'!$B$4:$C$380,2,0)," ")</f>
        <v xml:space="preserve"> </v>
      </c>
      <c r="D36" s="11">
        <f>D35/12</f>
        <v>914.83866426038492</v>
      </c>
      <c r="E36" s="14"/>
      <c r="F36" s="24"/>
      <c r="G36" s="18" t="str">
        <f>IFERROR(VLOOKUP($B36,'SpEd BEA Rates by Month'!$B$4:$O$380,$G$1,0),"")</f>
        <v/>
      </c>
      <c r="H36" s="10">
        <f>H35/12</f>
        <v>954.97129773869335</v>
      </c>
      <c r="I36" s="15"/>
      <c r="J36" s="18"/>
      <c r="K36" s="8" t="str">
        <f>IFERROR(VLOOKUP($B36,'SpEd BEA Rates by Month'!$B$4:$O$380,$K$1,0),"")</f>
        <v/>
      </c>
      <c r="L36" s="9" t="e">
        <f>L35/12</f>
        <v>#DIV/0!</v>
      </c>
      <c r="M36" s="19"/>
      <c r="N36" s="9"/>
      <c r="O36" s="21" t="str">
        <f>IFERROR(VLOOKUP($B36,'SpEd BEA Rates by Month'!$B$4:$O$380,$O$1,0),"")</f>
        <v/>
      </c>
      <c r="P36" s="21" t="e">
        <f>P35/12</f>
        <v>#DIV/0!</v>
      </c>
      <c r="Q36" s="23"/>
      <c r="R36" s="21"/>
    </row>
    <row r="37" spans="1:18" ht="15.75" thickBot="1" x14ac:dyDescent="0.3">
      <c r="A37" s="5"/>
      <c r="B37" s="5" t="s">
        <v>853</v>
      </c>
      <c r="C37" s="28" t="str">
        <f>IFERROR(VLOOKUP($B37,'SpEd BEA Rates by Month'!$B$4:$C$380,2,0)," ")</f>
        <v xml:space="preserve"> </v>
      </c>
      <c r="D37" s="11">
        <f>0.05*D36</f>
        <v>45.741933213019252</v>
      </c>
      <c r="E37" s="14"/>
      <c r="F37" s="24"/>
      <c r="G37" s="18" t="str">
        <f>IFERROR(VLOOKUP($B37,'SpEd BEA Rates by Month'!$B$4:$O$380,$G$1,0),"")</f>
        <v/>
      </c>
      <c r="H37" s="10">
        <f>0.05*H36</f>
        <v>47.748564886934673</v>
      </c>
      <c r="I37" s="15"/>
      <c r="J37" s="18"/>
      <c r="K37" s="8" t="str">
        <f>IFERROR(VLOOKUP($B37,'SpEd BEA Rates by Month'!$B$4:$O$380,$K$1,0),"")</f>
        <v/>
      </c>
      <c r="L37" s="9" t="e">
        <f>0.05*L36</f>
        <v>#DIV/0!</v>
      </c>
      <c r="M37" s="19"/>
      <c r="N37" s="9"/>
      <c r="O37" s="21" t="str">
        <f>IFERROR(VLOOKUP($B37,'SpEd BEA Rates by Month'!$B$4:$O$380,$O$1,0),"")</f>
        <v/>
      </c>
      <c r="P37" s="21" t="e">
        <f>0.05*P36</f>
        <v>#DIV/0!</v>
      </c>
      <c r="Q37" s="23"/>
      <c r="R37" s="21"/>
    </row>
    <row r="38" spans="1:18" ht="15.75" thickBot="1" x14ac:dyDescent="0.3">
      <c r="A38" s="5"/>
      <c r="B38" s="5" t="s">
        <v>377</v>
      </c>
      <c r="C38" s="28" t="str">
        <f>IFERROR(VLOOKUP($B38,'SpEd BEA Rates by Month'!$B$4:$C$380,2,0)," ")</f>
        <v xml:space="preserve"> </v>
      </c>
      <c r="D38" s="11">
        <f>D36-D37</f>
        <v>869.09673104736567</v>
      </c>
      <c r="E38" s="14"/>
      <c r="F38" s="11"/>
      <c r="G38" s="18" t="str">
        <f>IFERROR(VLOOKUP($B38,'SpEd BEA Rates by Month'!$B$4:$O$380,$G$1,0),"")</f>
        <v/>
      </c>
      <c r="H38" s="10">
        <f>H36-H37</f>
        <v>907.22273285175868</v>
      </c>
      <c r="I38" s="15"/>
      <c r="J38" s="18"/>
      <c r="K38" s="8" t="str">
        <f>IFERROR(VLOOKUP($B38,'SpEd BEA Rates by Month'!$B$4:$O$380,$K$1,0),"")</f>
        <v/>
      </c>
      <c r="L38" s="9" t="e">
        <f>L36-L37</f>
        <v>#DIV/0!</v>
      </c>
      <c r="M38" s="19"/>
      <c r="N38" s="9"/>
      <c r="O38" s="21" t="str">
        <f>IFERROR(VLOOKUP($B38,'SpEd BEA Rates by Month'!$B$4:$O$380,$O$1,0),"")</f>
        <v/>
      </c>
      <c r="P38" s="21" t="e">
        <f>P36-P37</f>
        <v>#DIV/0!</v>
      </c>
      <c r="Q38" s="23"/>
      <c r="R38" s="21"/>
    </row>
    <row r="39" spans="1:18" ht="15.75" thickBot="1" x14ac:dyDescent="0.3">
      <c r="A39" s="1" t="s">
        <v>26</v>
      </c>
      <c r="B39" s="1" t="s">
        <v>27</v>
      </c>
      <c r="C39" s="7">
        <f>IFERROR(VLOOKUP($B39,'SpEd BEA Rates by Month'!$B$4:$C$380,2,0)," ")</f>
        <v>9519.15</v>
      </c>
      <c r="D39" s="7">
        <f>C39*1.15</f>
        <v>10947.022499999999</v>
      </c>
      <c r="E39" s="13">
        <f>VLOOKUP($B39,AAFTE!$C$4:$D$300,2,0)</f>
        <v>4.75</v>
      </c>
      <c r="F39" s="7">
        <f>D39*E39</f>
        <v>51998.356874999998</v>
      </c>
      <c r="G39" s="7">
        <f>IFERROR(VLOOKUP($B39,'SpEd BEA Rates by Month'!$B$4:$O$380,$G$1,0),"")</f>
        <v>9928.52</v>
      </c>
      <c r="H39" s="7">
        <f t="shared" ref="H39:H43" si="30">G39*1.15</f>
        <v>11417.797999999999</v>
      </c>
      <c r="I39" s="13">
        <f>VLOOKUP($B39,AAFTE!$C$4:$F$300,3,0)</f>
        <v>4.083333333333333</v>
      </c>
      <c r="J39" s="7">
        <f t="shared" ref="J39:J43" si="31">H39*I39</f>
        <v>46622.675166666661</v>
      </c>
      <c r="K39" s="7">
        <f>IFERROR(VLOOKUP($B39,'SpEd BEA Rates by Month'!$B$4:$O$380,$K$1,0),"")</f>
        <v>0</v>
      </c>
      <c r="L39" s="7">
        <f t="shared" ref="L39:L43" si="32">K39*1.15</f>
        <v>0</v>
      </c>
      <c r="M39" s="13">
        <f>VLOOKUP($B39,AAFTE!$C$4:$F$300,4,0)</f>
        <v>0</v>
      </c>
      <c r="N39" s="7">
        <f t="shared" ref="N39:N43" si="33">L39*M39</f>
        <v>0</v>
      </c>
      <c r="O39" s="7">
        <f>IFERROR(VLOOKUP($B39,'SpEd BEA Rates by Month'!$B$4:$O$380,$O$1,0),"")</f>
        <v>0</v>
      </c>
      <c r="P39" s="7">
        <f t="shared" ref="P39:P43" si="34">O39*1.15</f>
        <v>0</v>
      </c>
      <c r="Q39" s="13">
        <f>VLOOKUP($B39,AAFTE!$C$4:$G$300,5,0)</f>
        <v>0</v>
      </c>
      <c r="R39" s="7">
        <f t="shared" ref="R39:R43" si="35">P39*Q39</f>
        <v>0</v>
      </c>
    </row>
    <row r="40" spans="1:18" ht="15.75" thickBot="1" x14ac:dyDescent="0.3">
      <c r="A40" s="1" t="s">
        <v>26</v>
      </c>
      <c r="B40" s="1" t="s">
        <v>28</v>
      </c>
      <c r="C40" s="7">
        <f>IFERROR(VLOOKUP($B40,'SpEd BEA Rates by Month'!$B$4:$C$380,2,0)," ")</f>
        <v>9254.6</v>
      </c>
      <c r="D40" s="7">
        <f t="shared" ref="D40:D43" si="36">C40*1.15</f>
        <v>10642.789999999999</v>
      </c>
      <c r="E40" s="13">
        <f>VLOOKUP($B40,AAFTE!$C$4:$D$300,2,0)</f>
        <v>0.16666666666666666</v>
      </c>
      <c r="F40" s="7">
        <f t="shared" ref="F40:F43" si="37">D40*E40</f>
        <v>1773.7983333333332</v>
      </c>
      <c r="G40" s="7">
        <f>IFERROR(VLOOKUP($B40,'SpEd BEA Rates by Month'!$B$4:$O$380,$G$1,0),"")</f>
        <v>9762.7999999999993</v>
      </c>
      <c r="H40" s="7">
        <f t="shared" si="30"/>
        <v>11227.219999999998</v>
      </c>
      <c r="I40" s="13">
        <f>VLOOKUP($B40,AAFTE!$C$4:$F$300,3,0)</f>
        <v>0.16666666666666666</v>
      </c>
      <c r="J40" s="7">
        <f t="shared" si="31"/>
        <v>1871.2033333333329</v>
      </c>
      <c r="K40" s="7">
        <f>IFERROR(VLOOKUP($B40,'SpEd BEA Rates by Month'!$B$4:$O$380,$K$1,0),"")</f>
        <v>0</v>
      </c>
      <c r="L40" s="7">
        <f t="shared" si="32"/>
        <v>0</v>
      </c>
      <c r="M40" s="13">
        <f>VLOOKUP($B40,AAFTE!$C$4:$F$300,4,0)</f>
        <v>0</v>
      </c>
      <c r="N40" s="7">
        <f t="shared" si="33"/>
        <v>0</v>
      </c>
      <c r="O40" s="7">
        <f>IFERROR(VLOOKUP($B40,'SpEd BEA Rates by Month'!$B$4:$O$380,$O$1,0),"")</f>
        <v>0</v>
      </c>
      <c r="P40" s="7">
        <f t="shared" si="34"/>
        <v>0</v>
      </c>
      <c r="Q40" s="13">
        <f>VLOOKUP($B40,AAFTE!$C$4:$G$300,5,0)</f>
        <v>0</v>
      </c>
      <c r="R40" s="7">
        <f t="shared" si="35"/>
        <v>0</v>
      </c>
    </row>
    <row r="41" spans="1:18" ht="15.75" thickBot="1" x14ac:dyDescent="0.3">
      <c r="A41" s="1" t="s">
        <v>26</v>
      </c>
      <c r="B41" s="1" t="s">
        <v>29</v>
      </c>
      <c r="C41" s="7">
        <f>IFERROR(VLOOKUP($B41,'SpEd BEA Rates by Month'!$B$4:$C$380,2,0)," ")</f>
        <v>9755.02</v>
      </c>
      <c r="D41" s="7">
        <f t="shared" si="36"/>
        <v>11218.272999999999</v>
      </c>
      <c r="E41" s="13">
        <f>VLOOKUP($B41,AAFTE!$C$4:$D$300,2,0)</f>
        <v>24.166666666666668</v>
      </c>
      <c r="F41" s="7">
        <f t="shared" si="37"/>
        <v>271108.26416666666</v>
      </c>
      <c r="G41" s="7">
        <f>IFERROR(VLOOKUP($B41,'SpEd BEA Rates by Month'!$B$4:$O$380,$G$1,0),"")</f>
        <v>10298.290000000001</v>
      </c>
      <c r="H41" s="7">
        <f t="shared" si="30"/>
        <v>11843.0335</v>
      </c>
      <c r="I41" s="13">
        <f>VLOOKUP($B41,AAFTE!$C$4:$F$300,3,0)</f>
        <v>22.333333333333332</v>
      </c>
      <c r="J41" s="7">
        <f t="shared" si="31"/>
        <v>264494.41483333329</v>
      </c>
      <c r="K41" s="7">
        <f>IFERROR(VLOOKUP($B41,'SpEd BEA Rates by Month'!$B$4:$O$380,$K$1,0),"")</f>
        <v>0</v>
      </c>
      <c r="L41" s="7">
        <f t="shared" si="32"/>
        <v>0</v>
      </c>
      <c r="M41" s="13">
        <f>VLOOKUP($B41,AAFTE!$C$4:$F$300,4,0)</f>
        <v>0</v>
      </c>
      <c r="N41" s="7">
        <f t="shared" si="33"/>
        <v>0</v>
      </c>
      <c r="O41" s="7">
        <f>IFERROR(VLOOKUP($B41,'SpEd BEA Rates by Month'!$B$4:$O$380,$O$1,0),"")</f>
        <v>0</v>
      </c>
      <c r="P41" s="7">
        <f t="shared" si="34"/>
        <v>0</v>
      </c>
      <c r="Q41" s="13">
        <f>VLOOKUP($B41,AAFTE!$C$4:$G$300,5,0)</f>
        <v>0</v>
      </c>
      <c r="R41" s="7">
        <f t="shared" si="35"/>
        <v>0</v>
      </c>
    </row>
    <row r="42" spans="1:18" ht="15.75" thickBot="1" x14ac:dyDescent="0.3">
      <c r="A42" s="1" t="s">
        <v>26</v>
      </c>
      <c r="B42" s="1" t="s">
        <v>30</v>
      </c>
      <c r="C42" s="7">
        <f>IFERROR(VLOOKUP($B42,'SpEd BEA Rates by Month'!$B$4:$C$380,2,0)," ")</f>
        <v>9051.2800000000007</v>
      </c>
      <c r="D42" s="7">
        <f t="shared" si="36"/>
        <v>10408.972</v>
      </c>
      <c r="E42" s="13">
        <f>VLOOKUP($B42,AAFTE!$C$4:$D$300,2,0)</f>
        <v>2.4166666666666665</v>
      </c>
      <c r="F42" s="7">
        <f t="shared" si="37"/>
        <v>25155.015666666666</v>
      </c>
      <c r="G42" s="7">
        <f>IFERROR(VLOOKUP($B42,'SpEd BEA Rates by Month'!$B$4:$O$380,$G$1,0),"")</f>
        <v>9588.61</v>
      </c>
      <c r="H42" s="7">
        <f t="shared" si="30"/>
        <v>11026.9015</v>
      </c>
      <c r="I42" s="13">
        <f>VLOOKUP($B42,AAFTE!$C$4:$F$300,3,0)</f>
        <v>2.75</v>
      </c>
      <c r="J42" s="7">
        <f t="shared" si="31"/>
        <v>30323.979124999998</v>
      </c>
      <c r="K42" s="7">
        <f>IFERROR(VLOOKUP($B42,'SpEd BEA Rates by Month'!$B$4:$O$380,$K$1,0),"")</f>
        <v>0</v>
      </c>
      <c r="L42" s="7">
        <f t="shared" si="32"/>
        <v>0</v>
      </c>
      <c r="M42" s="13">
        <f>VLOOKUP($B42,AAFTE!$C$4:$F$300,4,0)</f>
        <v>0</v>
      </c>
      <c r="N42" s="7">
        <f t="shared" si="33"/>
        <v>0</v>
      </c>
      <c r="O42" s="7">
        <f>IFERROR(VLOOKUP($B42,'SpEd BEA Rates by Month'!$B$4:$O$380,$O$1,0),"")</f>
        <v>0</v>
      </c>
      <c r="P42" s="7">
        <f t="shared" si="34"/>
        <v>0</v>
      </c>
      <c r="Q42" s="13">
        <f>VLOOKUP($B42,AAFTE!$C$4:$G$300,5,0)</f>
        <v>0</v>
      </c>
      <c r="R42" s="7">
        <f t="shared" si="35"/>
        <v>0</v>
      </c>
    </row>
    <row r="43" spans="1:18" ht="15.75" thickBot="1" x14ac:dyDescent="0.3">
      <c r="A43" s="1" t="s">
        <v>26</v>
      </c>
      <c r="B43" s="1" t="s">
        <v>31</v>
      </c>
      <c r="C43" s="7">
        <f>IFERROR(VLOOKUP($B43,'SpEd BEA Rates by Month'!$B$4:$C$380,2,0)," ")</f>
        <v>9851.33</v>
      </c>
      <c r="D43" s="7">
        <f t="shared" si="36"/>
        <v>11329.029499999999</v>
      </c>
      <c r="E43" s="13">
        <f>VLOOKUP($B43,AAFTE!$C$4:$D$300,2,0)</f>
        <v>10</v>
      </c>
      <c r="F43" s="7">
        <f t="shared" si="37"/>
        <v>113290.29499999998</v>
      </c>
      <c r="G43" s="7">
        <f>IFERROR(VLOOKUP($B43,'SpEd BEA Rates by Month'!$B$4:$O$380,$G$1,0),"")</f>
        <v>10416.799999999999</v>
      </c>
      <c r="H43" s="7">
        <f t="shared" si="30"/>
        <v>11979.319999999998</v>
      </c>
      <c r="I43" s="13">
        <f>VLOOKUP($B43,AAFTE!$C$4:$F$300,3,0)</f>
        <v>9.9166666666666661</v>
      </c>
      <c r="J43" s="7">
        <f t="shared" si="31"/>
        <v>118794.92333333331</v>
      </c>
      <c r="K43" s="7">
        <f>IFERROR(VLOOKUP($B43,'SpEd BEA Rates by Month'!$B$4:$O$380,$K$1,0),"")</f>
        <v>0</v>
      </c>
      <c r="L43" s="7">
        <f t="shared" si="32"/>
        <v>0</v>
      </c>
      <c r="M43" s="13">
        <f>VLOOKUP($B43,AAFTE!$C$4:$F$300,4,0)</f>
        <v>0</v>
      </c>
      <c r="N43" s="7">
        <f t="shared" si="33"/>
        <v>0</v>
      </c>
      <c r="O43" s="7">
        <f>IFERROR(VLOOKUP($B43,'SpEd BEA Rates by Month'!$B$4:$O$380,$O$1,0),"")</f>
        <v>0</v>
      </c>
      <c r="P43" s="7">
        <f t="shared" si="34"/>
        <v>0</v>
      </c>
      <c r="Q43" s="13">
        <f>VLOOKUP($B43,AAFTE!$C$4:$G$300,5,0)</f>
        <v>0</v>
      </c>
      <c r="R43" s="7">
        <f t="shared" si="35"/>
        <v>0</v>
      </c>
    </row>
    <row r="44" spans="1:18" ht="15.75" thickBot="1" x14ac:dyDescent="0.3">
      <c r="A44" s="5" t="s">
        <v>339</v>
      </c>
      <c r="B44" s="5" t="s">
        <v>844</v>
      </c>
      <c r="C44" s="28" t="str">
        <f>IFERROR(VLOOKUP($B44,'SpEd BEA Rates by Month'!$B$4:$C$380,2,0)," ")</f>
        <v xml:space="preserve"> </v>
      </c>
      <c r="D44" s="11">
        <f>F44/E44</f>
        <v>11164.475422690763</v>
      </c>
      <c r="E44" s="25">
        <f>SUM(E39:E43)</f>
        <v>41.5</v>
      </c>
      <c r="F44" s="11">
        <f>SUM(F39:F43)</f>
        <v>463325.73004166665</v>
      </c>
      <c r="G44" s="18" t="str">
        <f>IFERROR(VLOOKUP($B44,'SpEd BEA Rates by Month'!$B$4:$O$380,$G$1,0),"")</f>
        <v/>
      </c>
      <c r="H44" s="10">
        <f>J44/I44</f>
        <v>11773.431739915073</v>
      </c>
      <c r="I44" s="15">
        <f>SUM(I39:I43)</f>
        <v>39.25</v>
      </c>
      <c r="J44" s="18">
        <f>SUM(J39:J43)</f>
        <v>462107.19579166663</v>
      </c>
      <c r="K44" s="8" t="str">
        <f>IFERROR(VLOOKUP($B44,'SpEd BEA Rates by Month'!$B$4:$O$380,$K$1,0),"")</f>
        <v/>
      </c>
      <c r="L44" s="9" t="e">
        <f>N44/M44</f>
        <v>#DIV/0!</v>
      </c>
      <c r="M44" s="19">
        <f>SUM(M39:M43)</f>
        <v>0</v>
      </c>
      <c r="N44" s="9">
        <f>SUM(N39:N43)</f>
        <v>0</v>
      </c>
      <c r="O44" s="21" t="str">
        <f>IFERROR(VLOOKUP($B44,'SpEd BEA Rates by Month'!$B$4:$O$380,$O$1,0),"")</f>
        <v/>
      </c>
      <c r="P44" s="21" t="e">
        <f>R44/Q44</f>
        <v>#DIV/0!</v>
      </c>
      <c r="Q44" s="23">
        <f>SUM(Q39:Q43)</f>
        <v>0</v>
      </c>
      <c r="R44" s="21">
        <f>SUM(R39:R43)</f>
        <v>0</v>
      </c>
    </row>
    <row r="45" spans="1:18" ht="15.75" thickBot="1" x14ac:dyDescent="0.3">
      <c r="A45" s="5"/>
      <c r="B45" s="5" t="s">
        <v>872</v>
      </c>
      <c r="C45" s="28" t="str">
        <f>IFERROR(VLOOKUP($B45,'SpEd BEA Rates by Month'!$B$4:$C$380,2,0)," ")</f>
        <v xml:space="preserve"> </v>
      </c>
      <c r="D45" s="11">
        <f>D44/12</f>
        <v>930.37295189089684</v>
      </c>
      <c r="E45" s="14"/>
      <c r="F45" s="24"/>
      <c r="G45" s="18" t="str">
        <f>IFERROR(VLOOKUP($B45,'SpEd BEA Rates by Month'!$B$4:$O$380,$G$1,0),"")</f>
        <v/>
      </c>
      <c r="H45" s="10">
        <f>H44/12</f>
        <v>981.11931165958947</v>
      </c>
      <c r="I45" s="15"/>
      <c r="J45" s="18"/>
      <c r="K45" s="8" t="str">
        <f>IFERROR(VLOOKUP($B45,'SpEd BEA Rates by Month'!$B$4:$O$380,$K$1,0),"")</f>
        <v/>
      </c>
      <c r="L45" s="9" t="e">
        <f>L44/12</f>
        <v>#DIV/0!</v>
      </c>
      <c r="M45" s="19"/>
      <c r="N45" s="9"/>
      <c r="O45" s="21" t="str">
        <f>IFERROR(VLOOKUP($B45,'SpEd BEA Rates by Month'!$B$4:$O$380,$O$1,0),"")</f>
        <v/>
      </c>
      <c r="P45" s="21" t="e">
        <f>P44/12</f>
        <v>#DIV/0!</v>
      </c>
      <c r="Q45" s="23"/>
      <c r="R45" s="21"/>
    </row>
    <row r="46" spans="1:18" ht="15.75" thickBot="1" x14ac:dyDescent="0.3">
      <c r="A46" s="5"/>
      <c r="B46" s="5" t="s">
        <v>853</v>
      </c>
      <c r="C46" s="28" t="str">
        <f>IFERROR(VLOOKUP($B46,'SpEd BEA Rates by Month'!$B$4:$C$380,2,0)," ")</f>
        <v xml:space="preserve"> </v>
      </c>
      <c r="D46" s="11">
        <f>0.05*D45</f>
        <v>46.518647594544845</v>
      </c>
      <c r="E46" s="14"/>
      <c r="F46" s="24"/>
      <c r="G46" s="18" t="str">
        <f>IFERROR(VLOOKUP($B46,'SpEd BEA Rates by Month'!$B$4:$O$380,$G$1,0),"")</f>
        <v/>
      </c>
      <c r="H46" s="10">
        <f>0.05*H45</f>
        <v>49.055965582979475</v>
      </c>
      <c r="I46" s="15"/>
      <c r="J46" s="18"/>
      <c r="K46" s="8" t="str">
        <f>IFERROR(VLOOKUP($B46,'SpEd BEA Rates by Month'!$B$4:$O$380,$K$1,0),"")</f>
        <v/>
      </c>
      <c r="L46" s="9" t="e">
        <f>0.05*L45</f>
        <v>#DIV/0!</v>
      </c>
      <c r="M46" s="19"/>
      <c r="N46" s="9"/>
      <c r="O46" s="21" t="str">
        <f>IFERROR(VLOOKUP($B46,'SpEd BEA Rates by Month'!$B$4:$O$380,$O$1,0),"")</f>
        <v/>
      </c>
      <c r="P46" s="21" t="e">
        <f>0.05*P45</f>
        <v>#DIV/0!</v>
      </c>
      <c r="Q46" s="23"/>
      <c r="R46" s="21"/>
    </row>
    <row r="47" spans="1:18" ht="15.75" thickBot="1" x14ac:dyDescent="0.3">
      <c r="A47" s="5"/>
      <c r="B47" s="5" t="s">
        <v>377</v>
      </c>
      <c r="C47" s="28" t="str">
        <f>IFERROR(VLOOKUP($B47,'SpEd BEA Rates by Month'!$B$4:$C$380,2,0)," ")</f>
        <v xml:space="preserve"> </v>
      </c>
      <c r="D47" s="11">
        <f>D45-D46</f>
        <v>883.85430429635198</v>
      </c>
      <c r="E47" s="14"/>
      <c r="F47" s="11"/>
      <c r="G47" s="18" t="str">
        <f>IFERROR(VLOOKUP($B47,'SpEd BEA Rates by Month'!$B$4:$O$380,$G$1,0),"")</f>
        <v/>
      </c>
      <c r="H47" s="10">
        <f>H45-H46</f>
        <v>932.06334607660995</v>
      </c>
      <c r="I47" s="15"/>
      <c r="J47" s="18"/>
      <c r="K47" s="8" t="str">
        <f>IFERROR(VLOOKUP($B47,'SpEd BEA Rates by Month'!$B$4:$O$380,$K$1,0),"")</f>
        <v/>
      </c>
      <c r="L47" s="9" t="e">
        <f>L45-L46</f>
        <v>#DIV/0!</v>
      </c>
      <c r="M47" s="19"/>
      <c r="N47" s="9"/>
      <c r="O47" s="21" t="str">
        <f>IFERROR(VLOOKUP($B47,'SpEd BEA Rates by Month'!$B$4:$O$380,$O$1,0),"")</f>
        <v/>
      </c>
      <c r="P47" s="21" t="e">
        <f>P45-P46</f>
        <v>#DIV/0!</v>
      </c>
      <c r="Q47" s="23"/>
      <c r="R47" s="21"/>
    </row>
    <row r="48" spans="1:18" ht="15.75" thickBot="1" x14ac:dyDescent="0.3">
      <c r="A48" s="1" t="s">
        <v>32</v>
      </c>
      <c r="B48" s="1" t="s">
        <v>33</v>
      </c>
      <c r="C48" s="7">
        <f>IFERROR(VLOOKUP($B48,'SpEd BEA Rates by Month'!$B$4:$C$380,2,0)," ")</f>
        <v>10063.08</v>
      </c>
      <c r="D48" s="7">
        <f>C48*1.15</f>
        <v>11572.541999999999</v>
      </c>
      <c r="E48" s="13">
        <f>VLOOKUP($B48,AAFTE!$C$4:$D$300,2,0)</f>
        <v>86</v>
      </c>
      <c r="F48" s="7">
        <f>D48*E48</f>
        <v>995238.61199999996</v>
      </c>
      <c r="G48" s="7">
        <f>IFERROR(VLOOKUP($B48,'SpEd BEA Rates by Month'!$B$4:$O$380,$G$1,0),"")</f>
        <v>10628.29</v>
      </c>
      <c r="H48" s="7">
        <f t="shared" ref="H48:H56" si="38">G48*1.15</f>
        <v>12222.5335</v>
      </c>
      <c r="I48" s="13">
        <f>VLOOKUP($B48,AAFTE!$C$4:$F$300,3,0)</f>
        <v>88.666666666666671</v>
      </c>
      <c r="J48" s="7">
        <f t="shared" ref="J48:J56" si="39">H48*I48</f>
        <v>1083731.3036666666</v>
      </c>
      <c r="K48" s="7">
        <f>IFERROR(VLOOKUP($B48,'SpEd BEA Rates by Month'!$B$4:$O$380,$K$1,0),"")</f>
        <v>0</v>
      </c>
      <c r="L48" s="7">
        <f t="shared" ref="L48:L56" si="40">K48*1.15</f>
        <v>0</v>
      </c>
      <c r="M48" s="13">
        <f>VLOOKUP($B48,AAFTE!$C$4:$F$300,4,0)</f>
        <v>0</v>
      </c>
      <c r="N48" s="7">
        <f t="shared" ref="N48:N56" si="41">L48*M48</f>
        <v>0</v>
      </c>
      <c r="O48" s="7">
        <f>IFERROR(VLOOKUP($B48,'SpEd BEA Rates by Month'!$B$4:$O$380,$O$1,0),"")</f>
        <v>0</v>
      </c>
      <c r="P48" s="7">
        <f t="shared" ref="P48:P56" si="42">O48*1.15</f>
        <v>0</v>
      </c>
      <c r="Q48" s="13">
        <f>VLOOKUP($B48,AAFTE!$C$4:$G$300,5,0)</f>
        <v>0</v>
      </c>
      <c r="R48" s="7">
        <f t="shared" ref="R48:R56" si="43">P48*Q48</f>
        <v>0</v>
      </c>
    </row>
    <row r="49" spans="1:18" ht="15.75" thickBot="1" x14ac:dyDescent="0.3">
      <c r="A49" s="1" t="s">
        <v>32</v>
      </c>
      <c r="B49" s="1" t="s">
        <v>34</v>
      </c>
      <c r="C49" s="7">
        <f>IFERROR(VLOOKUP($B49,'SpEd BEA Rates by Month'!$B$4:$C$380,2,0)," ")</f>
        <v>9982.11</v>
      </c>
      <c r="D49" s="7">
        <f t="shared" ref="D49:D56" si="44">C49*1.15</f>
        <v>11479.4265</v>
      </c>
      <c r="E49" s="13">
        <f>VLOOKUP($B49,AAFTE!$C$4:$D$300,2,0)</f>
        <v>35</v>
      </c>
      <c r="F49" s="7">
        <f t="shared" ref="F49:F56" si="45">D49*E49</f>
        <v>401779.92749999999</v>
      </c>
      <c r="G49" s="7">
        <f>IFERROR(VLOOKUP($B49,'SpEd BEA Rates by Month'!$B$4:$O$380,$G$1,0),"")</f>
        <v>10525.25</v>
      </c>
      <c r="H49" s="7">
        <f t="shared" si="38"/>
        <v>12104.037499999999</v>
      </c>
      <c r="I49" s="13">
        <f>VLOOKUP($B49,AAFTE!$C$4:$F$300,3,0)</f>
        <v>35.416666666666664</v>
      </c>
      <c r="J49" s="7">
        <f t="shared" si="39"/>
        <v>428684.66145833326</v>
      </c>
      <c r="K49" s="7">
        <f>IFERROR(VLOOKUP($B49,'SpEd BEA Rates by Month'!$B$4:$O$380,$K$1,0),"")</f>
        <v>0</v>
      </c>
      <c r="L49" s="7">
        <f t="shared" si="40"/>
        <v>0</v>
      </c>
      <c r="M49" s="13">
        <f>VLOOKUP($B49,AAFTE!$C$4:$F$300,4,0)</f>
        <v>0</v>
      </c>
      <c r="N49" s="7">
        <f t="shared" si="41"/>
        <v>0</v>
      </c>
      <c r="O49" s="7">
        <f>IFERROR(VLOOKUP($B49,'SpEd BEA Rates by Month'!$B$4:$O$380,$O$1,0),"")</f>
        <v>0</v>
      </c>
      <c r="P49" s="7">
        <f t="shared" si="42"/>
        <v>0</v>
      </c>
      <c r="Q49" s="13">
        <f>VLOOKUP($B49,AAFTE!$C$4:$G$300,5,0)</f>
        <v>0</v>
      </c>
      <c r="R49" s="7">
        <f t="shared" si="43"/>
        <v>0</v>
      </c>
    </row>
    <row r="50" spans="1:18" ht="15.75" thickBot="1" x14ac:dyDescent="0.3">
      <c r="A50" s="1" t="s">
        <v>32</v>
      </c>
      <c r="B50" s="1" t="s">
        <v>35</v>
      </c>
      <c r="C50" s="7">
        <f>IFERROR(VLOOKUP($B50,'SpEd BEA Rates by Month'!$B$4:$C$380,2,0)," ")</f>
        <v>10063.68</v>
      </c>
      <c r="D50" s="7">
        <f t="shared" si="44"/>
        <v>11573.232</v>
      </c>
      <c r="E50" s="13">
        <f>VLOOKUP($B50,AAFTE!$C$4:$D$300,2,0)</f>
        <v>188.08333333333331</v>
      </c>
      <c r="F50" s="7">
        <f t="shared" si="45"/>
        <v>2176732.0519999997</v>
      </c>
      <c r="G50" s="7">
        <f>IFERROR(VLOOKUP($B50,'SpEd BEA Rates by Month'!$B$4:$O$380,$G$1,0),"")</f>
        <v>10632.67</v>
      </c>
      <c r="H50" s="7">
        <f t="shared" si="38"/>
        <v>12227.5705</v>
      </c>
      <c r="I50" s="13">
        <f>VLOOKUP($B50,AAFTE!$C$4:$F$300,3,0)</f>
        <v>192.16666666666669</v>
      </c>
      <c r="J50" s="7">
        <f t="shared" si="39"/>
        <v>2349731.4644166669</v>
      </c>
      <c r="K50" s="7">
        <f>IFERROR(VLOOKUP($B50,'SpEd BEA Rates by Month'!$B$4:$O$380,$K$1,0),"")</f>
        <v>0</v>
      </c>
      <c r="L50" s="7">
        <f t="shared" si="40"/>
        <v>0</v>
      </c>
      <c r="M50" s="13">
        <f>VLOOKUP($B50,AAFTE!$C$4:$F$300,4,0)</f>
        <v>0</v>
      </c>
      <c r="N50" s="7">
        <f t="shared" si="41"/>
        <v>0</v>
      </c>
      <c r="O50" s="7">
        <f>IFERROR(VLOOKUP($B50,'SpEd BEA Rates by Month'!$B$4:$O$380,$O$1,0),"")</f>
        <v>0</v>
      </c>
      <c r="P50" s="7">
        <f t="shared" si="42"/>
        <v>0</v>
      </c>
      <c r="Q50" s="13">
        <f>VLOOKUP($B50,AAFTE!$C$4:$G$300,5,0)</f>
        <v>0</v>
      </c>
      <c r="R50" s="7">
        <f t="shared" si="43"/>
        <v>0</v>
      </c>
    </row>
    <row r="51" spans="1:18" ht="15.75" thickBot="1" x14ac:dyDescent="0.3">
      <c r="A51" s="1" t="s">
        <v>32</v>
      </c>
      <c r="B51" s="1" t="s">
        <v>36</v>
      </c>
      <c r="C51" s="7">
        <f>IFERROR(VLOOKUP($B51,'SpEd BEA Rates by Month'!$B$4:$C$380,2,0)," ")</f>
        <v>10321.31</v>
      </c>
      <c r="D51" s="7">
        <f t="shared" si="44"/>
        <v>11869.506499999998</v>
      </c>
      <c r="E51" s="13">
        <f>VLOOKUP($B51,AAFTE!$C$4:$D$300,2,0)</f>
        <v>1.8333333333333333</v>
      </c>
      <c r="F51" s="7">
        <f t="shared" si="45"/>
        <v>21760.761916666663</v>
      </c>
      <c r="G51" s="7">
        <f>IFERROR(VLOOKUP($B51,'SpEd BEA Rates by Month'!$B$4:$O$380,$G$1,0),"")</f>
        <v>10781.81</v>
      </c>
      <c r="H51" s="7">
        <f t="shared" si="38"/>
        <v>12399.081499999998</v>
      </c>
      <c r="I51" s="13">
        <f>VLOOKUP($B51,AAFTE!$C$4:$F$300,3,0)</f>
        <v>2</v>
      </c>
      <c r="J51" s="7">
        <f t="shared" si="39"/>
        <v>24798.162999999997</v>
      </c>
      <c r="K51" s="7">
        <f>IFERROR(VLOOKUP($B51,'SpEd BEA Rates by Month'!$B$4:$O$380,$K$1,0),"")</f>
        <v>0</v>
      </c>
      <c r="L51" s="7">
        <f t="shared" si="40"/>
        <v>0</v>
      </c>
      <c r="M51" s="13">
        <f>VLOOKUP($B51,AAFTE!$C$4:$F$300,4,0)</f>
        <v>0</v>
      </c>
      <c r="N51" s="7">
        <f t="shared" si="41"/>
        <v>0</v>
      </c>
      <c r="O51" s="7">
        <f>IFERROR(VLOOKUP($B51,'SpEd BEA Rates by Month'!$B$4:$O$380,$O$1,0),"")</f>
        <v>0</v>
      </c>
      <c r="P51" s="7">
        <f t="shared" si="42"/>
        <v>0</v>
      </c>
      <c r="Q51" s="13">
        <f>VLOOKUP($B51,AAFTE!$C$4:$G$300,5,0)</f>
        <v>0</v>
      </c>
      <c r="R51" s="7">
        <f t="shared" si="43"/>
        <v>0</v>
      </c>
    </row>
    <row r="52" spans="1:18" ht="15.75" thickBot="1" x14ac:dyDescent="0.3">
      <c r="A52" s="1" t="s">
        <v>32</v>
      </c>
      <c r="B52" s="1" t="s">
        <v>37</v>
      </c>
      <c r="C52" s="7">
        <f>IFERROR(VLOOKUP($B52,'SpEd BEA Rates by Month'!$B$4:$C$380,2,0)," ")</f>
        <v>9890.7199999999993</v>
      </c>
      <c r="D52" s="7">
        <f t="shared" si="44"/>
        <v>11374.327999999998</v>
      </c>
      <c r="E52" s="13">
        <f>VLOOKUP($B52,AAFTE!$C$4:$D$300,2,0)</f>
        <v>8.6666666666666679</v>
      </c>
      <c r="F52" s="7">
        <f t="shared" si="45"/>
        <v>98577.509333333321</v>
      </c>
      <c r="G52" s="7">
        <f>IFERROR(VLOOKUP($B52,'SpEd BEA Rates by Month'!$B$4:$O$380,$G$1,0),"")</f>
        <v>10510.32</v>
      </c>
      <c r="H52" s="7">
        <f t="shared" si="38"/>
        <v>12086.867999999999</v>
      </c>
      <c r="I52" s="13">
        <f>VLOOKUP($B52,AAFTE!$C$4:$F$300,3,0)</f>
        <v>8.3333333333333339</v>
      </c>
      <c r="J52" s="7">
        <f t="shared" si="39"/>
        <v>100723.9</v>
      </c>
      <c r="K52" s="7">
        <f>IFERROR(VLOOKUP($B52,'SpEd BEA Rates by Month'!$B$4:$O$380,$K$1,0),"")</f>
        <v>0</v>
      </c>
      <c r="L52" s="7">
        <f t="shared" si="40"/>
        <v>0</v>
      </c>
      <c r="M52" s="13">
        <f>VLOOKUP($B52,AAFTE!$C$4:$F$300,4,0)</f>
        <v>0</v>
      </c>
      <c r="N52" s="7">
        <f t="shared" si="41"/>
        <v>0</v>
      </c>
      <c r="O52" s="7">
        <f>IFERROR(VLOOKUP($B52,'SpEd BEA Rates by Month'!$B$4:$O$380,$O$1,0),"")</f>
        <v>0</v>
      </c>
      <c r="P52" s="7">
        <f t="shared" si="42"/>
        <v>0</v>
      </c>
      <c r="Q52" s="13">
        <f>VLOOKUP($B52,AAFTE!$C$4:$G$300,5,0)</f>
        <v>0</v>
      </c>
      <c r="R52" s="7">
        <f t="shared" si="43"/>
        <v>0</v>
      </c>
    </row>
    <row r="53" spans="1:18" ht="15.75" thickBot="1" x14ac:dyDescent="0.3">
      <c r="A53" s="1" t="s">
        <v>32</v>
      </c>
      <c r="B53" s="1" t="s">
        <v>38</v>
      </c>
      <c r="C53" s="7">
        <f>IFERROR(VLOOKUP($B53,'SpEd BEA Rates by Month'!$B$4:$C$380,2,0)," ")</f>
        <v>10157.34</v>
      </c>
      <c r="D53" s="7">
        <f t="shared" si="44"/>
        <v>11680.940999999999</v>
      </c>
      <c r="E53" s="13">
        <f>VLOOKUP($B53,AAFTE!$C$4:$D$300,2,0)</f>
        <v>11.25</v>
      </c>
      <c r="F53" s="7">
        <f t="shared" si="45"/>
        <v>131410.58624999999</v>
      </c>
      <c r="G53" s="7">
        <f>IFERROR(VLOOKUP($B53,'SpEd BEA Rates by Month'!$B$4:$O$380,$G$1,0),"")</f>
        <v>10687.87</v>
      </c>
      <c r="H53" s="7">
        <f t="shared" si="38"/>
        <v>12291.050499999999</v>
      </c>
      <c r="I53" s="13">
        <f>VLOOKUP($B53,AAFTE!$C$4:$F$300,3,0)</f>
        <v>13.666666666666666</v>
      </c>
      <c r="J53" s="7">
        <f t="shared" si="39"/>
        <v>167977.69016666664</v>
      </c>
      <c r="K53" s="7">
        <f>IFERROR(VLOOKUP($B53,'SpEd BEA Rates by Month'!$B$4:$O$380,$K$1,0),"")</f>
        <v>0</v>
      </c>
      <c r="L53" s="7">
        <f t="shared" si="40"/>
        <v>0</v>
      </c>
      <c r="M53" s="13">
        <f>VLOOKUP($B53,AAFTE!$C$4:$F$300,4,0)</f>
        <v>0</v>
      </c>
      <c r="N53" s="7">
        <f t="shared" si="41"/>
        <v>0</v>
      </c>
      <c r="O53" s="7">
        <f>IFERROR(VLOOKUP($B53,'SpEd BEA Rates by Month'!$B$4:$O$380,$O$1,0),"")</f>
        <v>0</v>
      </c>
      <c r="P53" s="7">
        <f t="shared" si="42"/>
        <v>0</v>
      </c>
      <c r="Q53" s="13">
        <f>VLOOKUP($B53,AAFTE!$C$4:$G$300,5,0)</f>
        <v>0</v>
      </c>
      <c r="R53" s="7">
        <f t="shared" si="43"/>
        <v>0</v>
      </c>
    </row>
    <row r="54" spans="1:18" ht="15.75" thickBot="1" x14ac:dyDescent="0.3">
      <c r="A54" s="1" t="s">
        <v>32</v>
      </c>
      <c r="B54" s="1" t="s">
        <v>39</v>
      </c>
      <c r="C54" s="7">
        <f>IFERROR(VLOOKUP($B54,'SpEd BEA Rates by Month'!$B$4:$C$380,2,0)," ")</f>
        <v>9907.2999999999993</v>
      </c>
      <c r="D54" s="7">
        <f t="shared" si="44"/>
        <v>11393.394999999999</v>
      </c>
      <c r="E54" s="13">
        <f>VLOOKUP($B54,AAFTE!$C$4:$D$300,2,0)</f>
        <v>34.583333333333336</v>
      </c>
      <c r="F54" s="7">
        <f t="shared" si="45"/>
        <v>394021.57708333334</v>
      </c>
      <c r="G54" s="7">
        <f>IFERROR(VLOOKUP($B54,'SpEd BEA Rates by Month'!$B$4:$O$380,$G$1,0),"")</f>
        <v>10308.950000000001</v>
      </c>
      <c r="H54" s="7">
        <f t="shared" si="38"/>
        <v>11855.2925</v>
      </c>
      <c r="I54" s="13">
        <f>VLOOKUP($B54,AAFTE!$C$4:$F$300,3,0)</f>
        <v>36.583333333333336</v>
      </c>
      <c r="J54" s="7">
        <f t="shared" si="39"/>
        <v>433706.11729166668</v>
      </c>
      <c r="K54" s="7">
        <f>IFERROR(VLOOKUP($B54,'SpEd BEA Rates by Month'!$B$4:$O$380,$K$1,0),"")</f>
        <v>0</v>
      </c>
      <c r="L54" s="7">
        <f t="shared" si="40"/>
        <v>0</v>
      </c>
      <c r="M54" s="13">
        <f>VLOOKUP($B54,AAFTE!$C$4:$F$300,4,0)</f>
        <v>0</v>
      </c>
      <c r="N54" s="7">
        <f t="shared" si="41"/>
        <v>0</v>
      </c>
      <c r="O54" s="7">
        <f>IFERROR(VLOOKUP($B54,'SpEd BEA Rates by Month'!$B$4:$O$380,$O$1,0),"")</f>
        <v>0</v>
      </c>
      <c r="P54" s="7">
        <f t="shared" si="42"/>
        <v>0</v>
      </c>
      <c r="Q54" s="13">
        <f>VLOOKUP($B54,AAFTE!$C$4:$G$300,5,0)</f>
        <v>0</v>
      </c>
      <c r="R54" s="7">
        <f t="shared" si="43"/>
        <v>0</v>
      </c>
    </row>
    <row r="55" spans="1:18" ht="15.75" thickBot="1" x14ac:dyDescent="0.3">
      <c r="A55" s="1" t="s">
        <v>32</v>
      </c>
      <c r="B55" s="1" t="s">
        <v>40</v>
      </c>
      <c r="C55" s="7">
        <f>IFERROR(VLOOKUP($B55,'SpEd BEA Rates by Month'!$B$4:$C$380,2,0)," ")</f>
        <v>9922.35</v>
      </c>
      <c r="D55" s="7">
        <f t="shared" si="44"/>
        <v>11410.702499999999</v>
      </c>
      <c r="E55" s="13">
        <f>VLOOKUP($B55,AAFTE!$C$4:$D$300,2,0)</f>
        <v>196.25</v>
      </c>
      <c r="F55" s="7">
        <f t="shared" si="45"/>
        <v>2239350.3656250001</v>
      </c>
      <c r="G55" s="7">
        <f>IFERROR(VLOOKUP($B55,'SpEd BEA Rates by Month'!$B$4:$O$380,$G$1,0),"")</f>
        <v>10463.450000000001</v>
      </c>
      <c r="H55" s="7">
        <f t="shared" si="38"/>
        <v>12032.967500000001</v>
      </c>
      <c r="I55" s="13">
        <f>VLOOKUP($B55,AAFTE!$C$4:$F$300,3,0)</f>
        <v>192.33333333333331</v>
      </c>
      <c r="J55" s="7">
        <f t="shared" si="39"/>
        <v>2314340.7491666665</v>
      </c>
      <c r="K55" s="7">
        <f>IFERROR(VLOOKUP($B55,'SpEd BEA Rates by Month'!$B$4:$O$380,$K$1,0),"")</f>
        <v>0</v>
      </c>
      <c r="L55" s="7">
        <f t="shared" si="40"/>
        <v>0</v>
      </c>
      <c r="M55" s="13">
        <f>VLOOKUP($B55,AAFTE!$C$4:$F$300,4,0)</f>
        <v>0</v>
      </c>
      <c r="N55" s="7">
        <f t="shared" si="41"/>
        <v>0</v>
      </c>
      <c r="O55" s="7">
        <f>IFERROR(VLOOKUP($B55,'SpEd BEA Rates by Month'!$B$4:$O$380,$O$1,0),"")</f>
        <v>0</v>
      </c>
      <c r="P55" s="7">
        <f t="shared" si="42"/>
        <v>0</v>
      </c>
      <c r="Q55" s="13">
        <f>VLOOKUP($B55,AAFTE!$C$4:$G$300,5,0)</f>
        <v>0</v>
      </c>
      <c r="R55" s="7">
        <f t="shared" si="43"/>
        <v>0</v>
      </c>
    </row>
    <row r="56" spans="1:18" ht="15.75" thickBot="1" x14ac:dyDescent="0.3">
      <c r="A56" s="1" t="s">
        <v>32</v>
      </c>
      <c r="B56" s="1" t="s">
        <v>41</v>
      </c>
      <c r="C56" s="7">
        <f>IFERROR(VLOOKUP($B56,'SpEd BEA Rates by Month'!$B$4:$C$380,2,0)," ")</f>
        <v>9904.09</v>
      </c>
      <c r="D56" s="7">
        <f t="shared" si="44"/>
        <v>11389.7035</v>
      </c>
      <c r="E56" s="13">
        <f>VLOOKUP($B56,AAFTE!$C$4:$D$300,2,0)</f>
        <v>24.083333333333332</v>
      </c>
      <c r="F56" s="7">
        <f t="shared" si="45"/>
        <v>274302.02595833334</v>
      </c>
      <c r="G56" s="7">
        <f>IFERROR(VLOOKUP($B56,'SpEd BEA Rates by Month'!$B$4:$O$380,$G$1,0),"")</f>
        <v>10475.299999999999</v>
      </c>
      <c r="H56" s="7">
        <f t="shared" si="38"/>
        <v>12046.594999999998</v>
      </c>
      <c r="I56" s="13">
        <f>VLOOKUP($B56,AAFTE!$C$4:$F$300,3,0)</f>
        <v>22</v>
      </c>
      <c r="J56" s="7">
        <f t="shared" si="39"/>
        <v>265025.08999999997</v>
      </c>
      <c r="K56" s="7">
        <f>IFERROR(VLOOKUP($B56,'SpEd BEA Rates by Month'!$B$4:$O$380,$K$1,0),"")</f>
        <v>0</v>
      </c>
      <c r="L56" s="7">
        <f t="shared" si="40"/>
        <v>0</v>
      </c>
      <c r="M56" s="13">
        <f>VLOOKUP($B56,AAFTE!$C$4:$F$300,4,0)</f>
        <v>0</v>
      </c>
      <c r="N56" s="7">
        <f t="shared" si="41"/>
        <v>0</v>
      </c>
      <c r="O56" s="7">
        <f>IFERROR(VLOOKUP($B56,'SpEd BEA Rates by Month'!$B$4:$O$380,$O$1,0),"")</f>
        <v>0</v>
      </c>
      <c r="P56" s="7">
        <f t="shared" si="42"/>
        <v>0</v>
      </c>
      <c r="Q56" s="13">
        <f>VLOOKUP($B56,AAFTE!$C$4:$G$300,5,0)</f>
        <v>0</v>
      </c>
      <c r="R56" s="7">
        <f t="shared" si="43"/>
        <v>0</v>
      </c>
    </row>
    <row r="57" spans="1:18" ht="15.75" thickBot="1" x14ac:dyDescent="0.3">
      <c r="A57" s="5" t="s">
        <v>340</v>
      </c>
      <c r="B57" s="5" t="s">
        <v>844</v>
      </c>
      <c r="C57" s="28" t="str">
        <f>IFERROR(VLOOKUP($B57,'SpEd BEA Rates by Month'!$B$4:$C$380,2,0)," ")</f>
        <v xml:space="preserve"> </v>
      </c>
      <c r="D57" s="11">
        <f>F57/E57</f>
        <v>11494.961020344288</v>
      </c>
      <c r="E57" s="25">
        <f>SUM(E48:E56)</f>
        <v>585.75</v>
      </c>
      <c r="F57" s="11">
        <f>SUM(F48:F56)</f>
        <v>6733173.4176666662</v>
      </c>
      <c r="G57" s="18" t="str">
        <f>IFERROR(VLOOKUP($B57,'SpEd BEA Rates by Month'!$B$4:$O$380,$G$1,0),"")</f>
        <v/>
      </c>
      <c r="H57" s="10">
        <f>J57/I57</f>
        <v>12126.39267972935</v>
      </c>
      <c r="I57" s="15">
        <f>SUM(I48:I56)</f>
        <v>591.16666666666663</v>
      </c>
      <c r="J57" s="18">
        <f>SUM(J48:J56)</f>
        <v>7168719.1391666671</v>
      </c>
      <c r="K57" s="8" t="str">
        <f>IFERROR(VLOOKUP($B57,'SpEd BEA Rates by Month'!$B$4:$O$380,$K$1,0),"")</f>
        <v/>
      </c>
      <c r="L57" s="9" t="e">
        <f>N57/M57</f>
        <v>#DIV/0!</v>
      </c>
      <c r="M57" s="19">
        <f>SUM(M48:M56)</f>
        <v>0</v>
      </c>
      <c r="N57" s="9">
        <f>SUM(N48:N56)</f>
        <v>0</v>
      </c>
      <c r="O57" s="21" t="str">
        <f>IFERROR(VLOOKUP($B57,'SpEd BEA Rates by Month'!$B$4:$O$380,$O$1,0),"")</f>
        <v/>
      </c>
      <c r="P57" s="21" t="e">
        <f>R57/Q57</f>
        <v>#DIV/0!</v>
      </c>
      <c r="Q57" s="23">
        <f>SUM(Q48:Q56)</f>
        <v>0</v>
      </c>
      <c r="R57" s="21">
        <f>SUM(R48:R56)</f>
        <v>0</v>
      </c>
    </row>
    <row r="58" spans="1:18" ht="15.75" thickBot="1" x14ac:dyDescent="0.3">
      <c r="A58" s="5"/>
      <c r="B58" s="5" t="s">
        <v>872</v>
      </c>
      <c r="C58" s="28" t="str">
        <f>IFERROR(VLOOKUP($B58,'SpEd BEA Rates by Month'!$B$4:$C$380,2,0)," ")</f>
        <v xml:space="preserve"> </v>
      </c>
      <c r="D58" s="11">
        <f>D57/12</f>
        <v>957.913418362024</v>
      </c>
      <c r="E58" s="14"/>
      <c r="F58" s="24"/>
      <c r="G58" s="18" t="str">
        <f>IFERROR(VLOOKUP($B58,'SpEd BEA Rates by Month'!$B$4:$O$380,$G$1,0),"")</f>
        <v/>
      </c>
      <c r="H58" s="10">
        <f>H57/12</f>
        <v>1010.5327233107791</v>
      </c>
      <c r="I58" s="15"/>
      <c r="J58" s="18"/>
      <c r="K58" s="8" t="str">
        <f>IFERROR(VLOOKUP($B58,'SpEd BEA Rates by Month'!$B$4:$O$380,$K$1,0),"")</f>
        <v/>
      </c>
      <c r="L58" s="9" t="e">
        <f>L57/12</f>
        <v>#DIV/0!</v>
      </c>
      <c r="M58" s="19"/>
      <c r="N58" s="9"/>
      <c r="O58" s="21" t="str">
        <f>IFERROR(VLOOKUP($B58,'SpEd BEA Rates by Month'!$B$4:$O$380,$O$1,0),"")</f>
        <v/>
      </c>
      <c r="P58" s="21" t="e">
        <f>P57/12</f>
        <v>#DIV/0!</v>
      </c>
      <c r="Q58" s="23"/>
      <c r="R58" s="21"/>
    </row>
    <row r="59" spans="1:18" ht="15.75" thickBot="1" x14ac:dyDescent="0.3">
      <c r="A59" s="5"/>
      <c r="B59" s="5" t="s">
        <v>853</v>
      </c>
      <c r="C59" s="28" t="str">
        <f>IFERROR(VLOOKUP($B59,'SpEd BEA Rates by Month'!$B$4:$C$380,2,0)," ")</f>
        <v xml:space="preserve"> </v>
      </c>
      <c r="D59" s="11">
        <f>0.05*D58</f>
        <v>47.895670918101203</v>
      </c>
      <c r="E59" s="14"/>
      <c r="F59" s="24"/>
      <c r="G59" s="18" t="str">
        <f>IFERROR(VLOOKUP($B59,'SpEd BEA Rates by Month'!$B$4:$O$380,$G$1,0),"")</f>
        <v/>
      </c>
      <c r="H59" s="10">
        <f>0.05*H58</f>
        <v>50.52663616553896</v>
      </c>
      <c r="I59" s="15"/>
      <c r="J59" s="18"/>
      <c r="K59" s="8" t="str">
        <f>IFERROR(VLOOKUP($B59,'SpEd BEA Rates by Month'!$B$4:$O$380,$K$1,0),"")</f>
        <v/>
      </c>
      <c r="L59" s="9" t="e">
        <f>0.05*L58</f>
        <v>#DIV/0!</v>
      </c>
      <c r="M59" s="19"/>
      <c r="N59" s="9"/>
      <c r="O59" s="21" t="str">
        <f>IFERROR(VLOOKUP($B59,'SpEd BEA Rates by Month'!$B$4:$O$380,$O$1,0),"")</f>
        <v/>
      </c>
      <c r="P59" s="21" t="e">
        <f>0.05*P58</f>
        <v>#DIV/0!</v>
      </c>
      <c r="Q59" s="23"/>
      <c r="R59" s="21"/>
    </row>
    <row r="60" spans="1:18" ht="15.75" thickBot="1" x14ac:dyDescent="0.3">
      <c r="A60" s="5"/>
      <c r="B60" s="5" t="s">
        <v>377</v>
      </c>
      <c r="C60" s="28" t="str">
        <f>IFERROR(VLOOKUP($B60,'SpEd BEA Rates by Month'!$B$4:$C$380,2,0)," ")</f>
        <v xml:space="preserve"> </v>
      </c>
      <c r="D60" s="11">
        <f>D58-D59</f>
        <v>910.01774744392276</v>
      </c>
      <c r="E60" s="14"/>
      <c r="F60" s="11"/>
      <c r="G60" s="18" t="str">
        <f>IFERROR(VLOOKUP($B60,'SpEd BEA Rates by Month'!$B$4:$O$380,$G$1,0),"")</f>
        <v/>
      </c>
      <c r="H60" s="10">
        <f>H58-H59</f>
        <v>960.00608714524014</v>
      </c>
      <c r="I60" s="15"/>
      <c r="J60" s="18"/>
      <c r="K60" s="8" t="str">
        <f>IFERROR(VLOOKUP($B60,'SpEd BEA Rates by Month'!$B$4:$O$380,$K$1,0),"")</f>
        <v/>
      </c>
      <c r="L60" s="9" t="e">
        <f>L58-L59</f>
        <v>#DIV/0!</v>
      </c>
      <c r="M60" s="19"/>
      <c r="N60" s="9"/>
      <c r="O60" s="21" t="str">
        <f>IFERROR(VLOOKUP($B60,'SpEd BEA Rates by Month'!$B$4:$O$380,$O$1,0),"")</f>
        <v/>
      </c>
      <c r="P60" s="21" t="e">
        <f>P58-P59</f>
        <v>#DIV/0!</v>
      </c>
      <c r="Q60" s="23"/>
      <c r="R60" s="21"/>
    </row>
    <row r="61" spans="1:18" ht="15.75" thickBot="1" x14ac:dyDescent="0.3">
      <c r="A61" s="1" t="s">
        <v>42</v>
      </c>
      <c r="B61" s="1" t="s">
        <v>43</v>
      </c>
      <c r="C61" s="7">
        <f>IFERROR(VLOOKUP($B61,'SpEd BEA Rates by Month'!$B$4:$C$380,2,0)," ")</f>
        <v>9795.64</v>
      </c>
      <c r="D61" s="7">
        <f>C61*1.15</f>
        <v>11264.985999999999</v>
      </c>
      <c r="E61" s="13">
        <f>VLOOKUP($B61,AAFTE!$C$4:$D$300,2,0)</f>
        <v>3.4166666666666665</v>
      </c>
      <c r="F61" s="7">
        <f>D61*E61</f>
        <v>38488.702166666662</v>
      </c>
      <c r="G61" s="7">
        <f>IFERROR(VLOOKUP($B61,'SpEd BEA Rates by Month'!$B$4:$O$380,$G$1,0),"")</f>
        <v>10292.74</v>
      </c>
      <c r="H61" s="7">
        <f t="shared" ref="H61:H62" si="46">G61*1.15</f>
        <v>11836.650999999998</v>
      </c>
      <c r="I61" s="13">
        <f>VLOOKUP($B61,AAFTE!$C$4:$F$300,3,0)</f>
        <v>3.25</v>
      </c>
      <c r="J61" s="7">
        <f t="shared" ref="J61:J62" si="47">H61*I61</f>
        <v>38469.115749999997</v>
      </c>
      <c r="K61" s="7">
        <f>IFERROR(VLOOKUP($B61,'SpEd BEA Rates by Month'!$B$4:$O$380,$K$1,0),"")</f>
        <v>0</v>
      </c>
      <c r="L61" s="7">
        <f t="shared" ref="L61:L62" si="48">K61*1.15</f>
        <v>0</v>
      </c>
      <c r="M61" s="13">
        <f>VLOOKUP($B61,AAFTE!$C$4:$F$300,4,0)</f>
        <v>0</v>
      </c>
      <c r="N61" s="7">
        <f t="shared" ref="N61:N62" si="49">L61*M61</f>
        <v>0</v>
      </c>
      <c r="O61" s="7">
        <f>IFERROR(VLOOKUP($B61,'SpEd BEA Rates by Month'!$B$4:$O$380,$O$1,0),"")</f>
        <v>0</v>
      </c>
      <c r="P61" s="7">
        <f t="shared" ref="P61:P62" si="50">O61*1.15</f>
        <v>0</v>
      </c>
      <c r="Q61" s="13">
        <f>VLOOKUP($B61,AAFTE!$C$4:$G$300,5,0)</f>
        <v>0</v>
      </c>
      <c r="R61" s="7">
        <f t="shared" ref="R61:R62" si="51">P61*Q61</f>
        <v>0</v>
      </c>
    </row>
    <row r="62" spans="1:18" ht="15.75" thickBot="1" x14ac:dyDescent="0.3">
      <c r="A62" s="1" t="s">
        <v>42</v>
      </c>
      <c r="B62" s="1" t="s">
        <v>44</v>
      </c>
      <c r="C62" s="7">
        <f>IFERROR(VLOOKUP($B62,'SpEd BEA Rates by Month'!$B$4:$C$380,2,0)," ")</f>
        <v>8959.2199999999993</v>
      </c>
      <c r="D62" s="7">
        <f>C62*1.15</f>
        <v>10303.102999999999</v>
      </c>
      <c r="E62" s="13">
        <f>VLOOKUP($B62,AAFTE!$C$4:$D$300,2,0)</f>
        <v>1</v>
      </c>
      <c r="F62" s="7">
        <f>D62*E62</f>
        <v>10303.102999999999</v>
      </c>
      <c r="G62" s="7">
        <f>IFERROR(VLOOKUP($B62,'SpEd BEA Rates by Month'!$B$4:$O$380,$G$1,0),"")</f>
        <v>9431.2199999999993</v>
      </c>
      <c r="H62" s="7">
        <f t="shared" si="46"/>
        <v>10845.902999999998</v>
      </c>
      <c r="I62" s="13">
        <f>VLOOKUP($B62,AAFTE!$C$4:$F$300,3,0)</f>
        <v>1</v>
      </c>
      <c r="J62" s="7">
        <f t="shared" si="47"/>
        <v>10845.902999999998</v>
      </c>
      <c r="K62" s="7">
        <f>IFERROR(VLOOKUP($B62,'SpEd BEA Rates by Month'!$B$4:$O$380,$K$1,0),"")</f>
        <v>0</v>
      </c>
      <c r="L62" s="7">
        <f t="shared" si="48"/>
        <v>0</v>
      </c>
      <c r="M62" s="13">
        <f>VLOOKUP($B62,AAFTE!$C$4:$F$300,4,0)</f>
        <v>0</v>
      </c>
      <c r="N62" s="7">
        <f t="shared" si="49"/>
        <v>0</v>
      </c>
      <c r="O62" s="7">
        <f>IFERROR(VLOOKUP($B62,'SpEd BEA Rates by Month'!$B$4:$O$380,$O$1,0),"")</f>
        <v>0</v>
      </c>
      <c r="P62" s="7">
        <f t="shared" si="50"/>
        <v>0</v>
      </c>
      <c r="Q62" s="13">
        <f>VLOOKUP($B62,AAFTE!$C$4:$G$300,5,0)</f>
        <v>0</v>
      </c>
      <c r="R62" s="7">
        <f t="shared" si="51"/>
        <v>0</v>
      </c>
    </row>
    <row r="63" spans="1:18" ht="15.75" thickBot="1" x14ac:dyDescent="0.3">
      <c r="A63" s="5" t="s">
        <v>341</v>
      </c>
      <c r="B63" s="5" t="s">
        <v>844</v>
      </c>
      <c r="C63" s="28" t="str">
        <f>IFERROR(VLOOKUP($B63,'SpEd BEA Rates by Month'!$B$4:$C$380,2,0)," ")</f>
        <v xml:space="preserve"> </v>
      </c>
      <c r="D63" s="11">
        <f>F63/E63</f>
        <v>11047.20116981132</v>
      </c>
      <c r="E63" s="25">
        <f>SUM(E61:E62)</f>
        <v>4.4166666666666661</v>
      </c>
      <c r="F63" s="17">
        <f>SUM(F61:F62)</f>
        <v>48791.805166666658</v>
      </c>
      <c r="G63" s="18" t="str">
        <f>IFERROR(VLOOKUP($B63,'SpEd BEA Rates by Month'!$B$4:$O$380,$G$1,0),"")</f>
        <v/>
      </c>
      <c r="H63" s="10">
        <f>J63/I63</f>
        <v>11603.533823529411</v>
      </c>
      <c r="I63" s="15">
        <f>SUM(I61:I62)</f>
        <v>4.25</v>
      </c>
      <c r="J63" s="18">
        <f>SUM(J61:J62)</f>
        <v>49315.018749999996</v>
      </c>
      <c r="K63" s="8" t="str">
        <f>IFERROR(VLOOKUP($B63,'SpEd BEA Rates by Month'!$B$4:$O$380,$K$1,0),"")</f>
        <v/>
      </c>
      <c r="L63" s="9" t="e">
        <f>N63/M63</f>
        <v>#DIV/0!</v>
      </c>
      <c r="M63" s="19">
        <f>SUM(M61:M62)</f>
        <v>0</v>
      </c>
      <c r="N63" s="9">
        <f>SUM(N61:N62)</f>
        <v>0</v>
      </c>
      <c r="O63" s="21" t="str">
        <f>IFERROR(VLOOKUP($B63,'SpEd BEA Rates by Month'!$B$4:$O$380,$O$1,0),"")</f>
        <v/>
      </c>
      <c r="P63" s="21" t="e">
        <f>R63/Q63</f>
        <v>#DIV/0!</v>
      </c>
      <c r="Q63" s="23">
        <f>SUM(Q61:Q62)</f>
        <v>0</v>
      </c>
      <c r="R63" s="21">
        <f>SUM(R61:R62)</f>
        <v>0</v>
      </c>
    </row>
    <row r="64" spans="1:18" ht="15.75" thickBot="1" x14ac:dyDescent="0.3">
      <c r="A64" s="5"/>
      <c r="B64" s="5" t="s">
        <v>872</v>
      </c>
      <c r="C64" s="28" t="str">
        <f>IFERROR(VLOOKUP($B64,'SpEd BEA Rates by Month'!$B$4:$C$380,2,0)," ")</f>
        <v xml:space="preserve"> </v>
      </c>
      <c r="D64" s="11">
        <f>D63/12</f>
        <v>920.60009748427672</v>
      </c>
      <c r="E64" s="14"/>
      <c r="F64" s="24"/>
      <c r="G64" s="18" t="str">
        <f>IFERROR(VLOOKUP($B64,'SpEd BEA Rates by Month'!$B$4:$O$380,$G$1,0),"")</f>
        <v/>
      </c>
      <c r="H64" s="10">
        <f>H63/12</f>
        <v>966.96115196078426</v>
      </c>
      <c r="I64" s="15"/>
      <c r="J64" s="18"/>
      <c r="K64" s="8" t="str">
        <f>IFERROR(VLOOKUP($B64,'SpEd BEA Rates by Month'!$B$4:$O$380,$K$1,0),"")</f>
        <v/>
      </c>
      <c r="L64" s="9" t="e">
        <f>L63/12</f>
        <v>#DIV/0!</v>
      </c>
      <c r="M64" s="19"/>
      <c r="N64" s="9"/>
      <c r="O64" s="21" t="str">
        <f>IFERROR(VLOOKUP($B64,'SpEd BEA Rates by Month'!$B$4:$O$380,$O$1,0),"")</f>
        <v/>
      </c>
      <c r="P64" s="21" t="e">
        <f>P63/12</f>
        <v>#DIV/0!</v>
      </c>
      <c r="Q64" s="23"/>
      <c r="R64" s="21"/>
    </row>
    <row r="65" spans="1:18" ht="15.75" thickBot="1" x14ac:dyDescent="0.3">
      <c r="A65" s="5"/>
      <c r="B65" s="5" t="s">
        <v>853</v>
      </c>
      <c r="C65" s="28" t="str">
        <f>IFERROR(VLOOKUP($B65,'SpEd BEA Rates by Month'!$B$4:$C$380,2,0)," ")</f>
        <v xml:space="preserve"> </v>
      </c>
      <c r="D65" s="11">
        <f>0.05*D64</f>
        <v>46.030004874213837</v>
      </c>
      <c r="E65" s="14"/>
      <c r="F65" s="24"/>
      <c r="G65" s="18" t="str">
        <f>IFERROR(VLOOKUP($B65,'SpEd BEA Rates by Month'!$B$4:$O$380,$G$1,0),"")</f>
        <v/>
      </c>
      <c r="H65" s="10">
        <f>0.05*H64</f>
        <v>48.348057598039219</v>
      </c>
      <c r="I65" s="15"/>
      <c r="J65" s="18"/>
      <c r="K65" s="8" t="str">
        <f>IFERROR(VLOOKUP($B65,'SpEd BEA Rates by Month'!$B$4:$O$380,$K$1,0),"")</f>
        <v/>
      </c>
      <c r="L65" s="9" t="e">
        <f>0.05*L64</f>
        <v>#DIV/0!</v>
      </c>
      <c r="M65" s="19"/>
      <c r="N65" s="9"/>
      <c r="O65" s="21" t="str">
        <f>IFERROR(VLOOKUP($B65,'SpEd BEA Rates by Month'!$B$4:$O$380,$O$1,0),"")</f>
        <v/>
      </c>
      <c r="P65" s="21" t="e">
        <f>0.05*P64</f>
        <v>#DIV/0!</v>
      </c>
      <c r="Q65" s="23"/>
      <c r="R65" s="21"/>
    </row>
    <row r="66" spans="1:18" ht="15.75" thickBot="1" x14ac:dyDescent="0.3">
      <c r="A66" s="5"/>
      <c r="B66" s="5" t="s">
        <v>377</v>
      </c>
      <c r="C66" s="28" t="str">
        <f>IFERROR(VLOOKUP($B66,'SpEd BEA Rates by Month'!$B$4:$C$380,2,0)," ")</f>
        <v xml:space="preserve"> </v>
      </c>
      <c r="D66" s="11">
        <f>D64-D65</f>
        <v>874.57009261006283</v>
      </c>
      <c r="E66" s="14"/>
      <c r="F66" s="11"/>
      <c r="G66" s="18" t="str">
        <f>IFERROR(VLOOKUP($B66,'SpEd BEA Rates by Month'!$B$4:$O$380,$G$1,0),"")</f>
        <v/>
      </c>
      <c r="H66" s="10">
        <f>H64-H65</f>
        <v>918.61309436274507</v>
      </c>
      <c r="I66" s="15"/>
      <c r="J66" s="18"/>
      <c r="K66" s="8" t="str">
        <f>IFERROR(VLOOKUP($B66,'SpEd BEA Rates by Month'!$B$4:$O$380,$K$1,0),"")</f>
        <v/>
      </c>
      <c r="L66" s="9" t="e">
        <f>L64-L65</f>
        <v>#DIV/0!</v>
      </c>
      <c r="M66" s="19"/>
      <c r="N66" s="9"/>
      <c r="O66" s="21" t="str">
        <f>IFERROR(VLOOKUP($B66,'SpEd BEA Rates by Month'!$B$4:$O$380,$O$1,0),"")</f>
        <v/>
      </c>
      <c r="P66" s="21" t="e">
        <f>P64-P65</f>
        <v>#DIV/0!</v>
      </c>
      <c r="Q66" s="23"/>
      <c r="R66" s="21"/>
    </row>
    <row r="67" spans="1:18" ht="15.75" thickBot="1" x14ac:dyDescent="0.3">
      <c r="A67" s="1" t="s">
        <v>45</v>
      </c>
      <c r="B67" s="1" t="s">
        <v>46</v>
      </c>
      <c r="C67" s="7">
        <f>IFERROR(VLOOKUP($B67,'SpEd BEA Rates by Month'!$B$4:$C$380,2,0)," ")</f>
        <v>9569</v>
      </c>
      <c r="D67" s="7">
        <f>C67*1.15</f>
        <v>11004.349999999999</v>
      </c>
      <c r="E67" s="13">
        <f>VLOOKUP($B67,AAFTE!$C$4:$D$300,2,0)</f>
        <v>16.75</v>
      </c>
      <c r="F67" s="7">
        <f>D67*E67</f>
        <v>184322.86249999999</v>
      </c>
      <c r="G67" s="7">
        <f>IFERROR(VLOOKUP($B67,'SpEd BEA Rates by Month'!$B$4:$O$380,$G$1,0),"")</f>
        <v>10056.99</v>
      </c>
      <c r="H67" s="7">
        <f t="shared" ref="H67:H72" si="52">G67*1.15</f>
        <v>11565.538499999999</v>
      </c>
      <c r="I67" s="13">
        <f>VLOOKUP($B67,AAFTE!$C$4:$F$300,3,0)</f>
        <v>20.5</v>
      </c>
      <c r="J67" s="7">
        <f t="shared" ref="J67:J72" si="53">H67*I67</f>
        <v>237093.53924999997</v>
      </c>
      <c r="K67" s="7">
        <f>IFERROR(VLOOKUP($B67,'SpEd BEA Rates by Month'!$B$4:$O$380,$K$1,0),"")</f>
        <v>0</v>
      </c>
      <c r="L67" s="7">
        <f t="shared" ref="L67:L72" si="54">K67*1.15</f>
        <v>0</v>
      </c>
      <c r="M67" s="13">
        <f>VLOOKUP($B67,AAFTE!$C$4:$F$300,4,0)</f>
        <v>0</v>
      </c>
      <c r="N67" s="7">
        <f t="shared" ref="N67:N72" si="55">L67*M67</f>
        <v>0</v>
      </c>
      <c r="O67" s="7">
        <f>IFERROR(VLOOKUP($B67,'SpEd BEA Rates by Month'!$B$4:$O$380,$O$1,0),"")</f>
        <v>0</v>
      </c>
      <c r="P67" s="7">
        <f t="shared" ref="P67:P72" si="56">O67*1.15</f>
        <v>0</v>
      </c>
      <c r="Q67" s="13">
        <f>VLOOKUP($B67,AAFTE!$C$4:$G$300,5,0)</f>
        <v>0</v>
      </c>
      <c r="R67" s="7">
        <f t="shared" ref="R67:R72" si="57">P67*Q67</f>
        <v>0</v>
      </c>
    </row>
    <row r="68" spans="1:18" ht="15.75" thickBot="1" x14ac:dyDescent="0.3">
      <c r="A68" s="1" t="s">
        <v>45</v>
      </c>
      <c r="B68" s="1" t="s">
        <v>47</v>
      </c>
      <c r="C68" s="7">
        <f>IFERROR(VLOOKUP($B68,'SpEd BEA Rates by Month'!$B$4:$C$380,2,0)," ")</f>
        <v>9544.81</v>
      </c>
      <c r="D68" s="7">
        <f t="shared" ref="D68:D72" si="58">C68*1.15</f>
        <v>10976.531499999999</v>
      </c>
      <c r="E68" s="13">
        <f>VLOOKUP($B68,AAFTE!$C$4:$D$300,2,0)</f>
        <v>6.166666666666667</v>
      </c>
      <c r="F68" s="7">
        <f t="shared" ref="F68:F72" si="59">D68*E68</f>
        <v>67688.610916666657</v>
      </c>
      <c r="G68" s="7">
        <f>IFERROR(VLOOKUP($B68,'SpEd BEA Rates by Month'!$B$4:$O$380,$G$1,0),"")</f>
        <v>9948.9599999999991</v>
      </c>
      <c r="H68" s="7">
        <f t="shared" si="52"/>
        <v>11441.303999999998</v>
      </c>
      <c r="I68" s="13">
        <f>VLOOKUP($B68,AAFTE!$C$4:$F$300,3,0)</f>
        <v>6.416666666666667</v>
      </c>
      <c r="J68" s="7">
        <f t="shared" si="53"/>
        <v>73415.033999999985</v>
      </c>
      <c r="K68" s="7">
        <f>IFERROR(VLOOKUP($B68,'SpEd BEA Rates by Month'!$B$4:$O$380,$K$1,0),"")</f>
        <v>0</v>
      </c>
      <c r="L68" s="7">
        <f t="shared" si="54"/>
        <v>0</v>
      </c>
      <c r="M68" s="13">
        <f>VLOOKUP($B68,AAFTE!$C$4:$F$300,4,0)</f>
        <v>0</v>
      </c>
      <c r="N68" s="7">
        <f t="shared" si="55"/>
        <v>0</v>
      </c>
      <c r="O68" s="7">
        <f>IFERROR(VLOOKUP($B68,'SpEd BEA Rates by Month'!$B$4:$O$380,$O$1,0),"")</f>
        <v>0</v>
      </c>
      <c r="P68" s="7">
        <f t="shared" si="56"/>
        <v>0</v>
      </c>
      <c r="Q68" s="13">
        <f>VLOOKUP($B68,AAFTE!$C$4:$G$300,5,0)</f>
        <v>0</v>
      </c>
      <c r="R68" s="7">
        <f t="shared" si="57"/>
        <v>0</v>
      </c>
    </row>
    <row r="69" spans="1:18" ht="15.75" thickBot="1" x14ac:dyDescent="0.3">
      <c r="A69" s="1" t="s">
        <v>45</v>
      </c>
      <c r="B69" s="1" t="s">
        <v>48</v>
      </c>
      <c r="C69" s="7">
        <f>IFERROR(VLOOKUP($B69,'SpEd BEA Rates by Month'!$B$4:$C$380,2,0)," ")</f>
        <v>9530.11</v>
      </c>
      <c r="D69" s="7">
        <f t="shared" si="58"/>
        <v>10959.6265</v>
      </c>
      <c r="E69" s="13">
        <f>VLOOKUP($B69,AAFTE!$C$4:$D$300,2,0)</f>
        <v>59.25</v>
      </c>
      <c r="F69" s="7">
        <f t="shared" si="59"/>
        <v>649357.87012500002</v>
      </c>
      <c r="G69" s="7">
        <f>IFERROR(VLOOKUP($B69,'SpEd BEA Rates by Month'!$B$4:$O$380,$G$1,0),"")</f>
        <v>10073.6</v>
      </c>
      <c r="H69" s="7">
        <f t="shared" si="52"/>
        <v>11584.64</v>
      </c>
      <c r="I69" s="13">
        <f>VLOOKUP($B69,AAFTE!$C$4:$F$300,3,0)</f>
        <v>59.25</v>
      </c>
      <c r="J69" s="7">
        <f t="shared" si="53"/>
        <v>686389.91999999993</v>
      </c>
      <c r="K69" s="7">
        <f>IFERROR(VLOOKUP($B69,'SpEd BEA Rates by Month'!$B$4:$O$380,$K$1,0),"")</f>
        <v>0</v>
      </c>
      <c r="L69" s="7">
        <f t="shared" si="54"/>
        <v>0</v>
      </c>
      <c r="M69" s="13">
        <f>VLOOKUP($B69,AAFTE!$C$4:$F$300,4,0)</f>
        <v>0</v>
      </c>
      <c r="N69" s="7">
        <f t="shared" si="55"/>
        <v>0</v>
      </c>
      <c r="O69" s="7">
        <f>IFERROR(VLOOKUP($B69,'SpEd BEA Rates by Month'!$B$4:$O$380,$O$1,0),"")</f>
        <v>0</v>
      </c>
      <c r="P69" s="7">
        <f t="shared" si="56"/>
        <v>0</v>
      </c>
      <c r="Q69" s="13">
        <f>VLOOKUP($B69,AAFTE!$C$4:$G$300,5,0)</f>
        <v>0</v>
      </c>
      <c r="R69" s="7">
        <f t="shared" si="57"/>
        <v>0</v>
      </c>
    </row>
    <row r="70" spans="1:18" ht="15.75" thickBot="1" x14ac:dyDescent="0.3">
      <c r="A70" s="1" t="s">
        <v>45</v>
      </c>
      <c r="B70" s="1" t="s">
        <v>49</v>
      </c>
      <c r="C70" s="7">
        <f>IFERROR(VLOOKUP($B70,'SpEd BEA Rates by Month'!$B$4:$C$380,2,0)," ")</f>
        <v>9308.33</v>
      </c>
      <c r="D70" s="7">
        <f t="shared" si="58"/>
        <v>10704.5795</v>
      </c>
      <c r="E70" s="13">
        <f>VLOOKUP($B70,AAFTE!$C$4:$D$300,2,0)</f>
        <v>93.916666666666671</v>
      </c>
      <c r="F70" s="7">
        <f t="shared" si="59"/>
        <v>1005338.4247083333</v>
      </c>
      <c r="G70" s="7">
        <f>IFERROR(VLOOKUP($B70,'SpEd BEA Rates by Month'!$B$4:$O$380,$G$1,0),"")</f>
        <v>10092.57</v>
      </c>
      <c r="H70" s="7">
        <f t="shared" si="52"/>
        <v>11606.455499999998</v>
      </c>
      <c r="I70" s="13">
        <f>VLOOKUP($B70,AAFTE!$C$4:$F$300,3,0)</f>
        <v>94.583333333333329</v>
      </c>
      <c r="J70" s="7">
        <f t="shared" si="53"/>
        <v>1097777.2493749997</v>
      </c>
      <c r="K70" s="7">
        <f>IFERROR(VLOOKUP($B70,'SpEd BEA Rates by Month'!$B$4:$O$380,$K$1,0),"")</f>
        <v>0</v>
      </c>
      <c r="L70" s="7">
        <f t="shared" si="54"/>
        <v>0</v>
      </c>
      <c r="M70" s="13">
        <f>VLOOKUP($B70,AAFTE!$C$4:$F$300,4,0)</f>
        <v>0</v>
      </c>
      <c r="N70" s="7">
        <f t="shared" si="55"/>
        <v>0</v>
      </c>
      <c r="O70" s="7">
        <f>IFERROR(VLOOKUP($B70,'SpEd BEA Rates by Month'!$B$4:$O$380,$O$1,0),"")</f>
        <v>0</v>
      </c>
      <c r="P70" s="7">
        <f t="shared" si="56"/>
        <v>0</v>
      </c>
      <c r="Q70" s="13">
        <f>VLOOKUP($B70,AAFTE!$C$4:$G$300,5,0)</f>
        <v>0</v>
      </c>
      <c r="R70" s="7">
        <f t="shared" si="57"/>
        <v>0</v>
      </c>
    </row>
    <row r="71" spans="1:18" ht="15.75" thickBot="1" x14ac:dyDescent="0.3">
      <c r="A71" s="1" t="s">
        <v>45</v>
      </c>
      <c r="B71" s="1" t="s">
        <v>50</v>
      </c>
      <c r="C71" s="7">
        <f>IFERROR(VLOOKUP($B71,'SpEd BEA Rates by Month'!$B$4:$C$380,2,0)," ")</f>
        <v>9539.4500000000007</v>
      </c>
      <c r="D71" s="7">
        <f t="shared" si="58"/>
        <v>10970.3675</v>
      </c>
      <c r="E71" s="13">
        <f>VLOOKUP($B71,AAFTE!$C$4:$D$300,2,0)</f>
        <v>4.666666666666667</v>
      </c>
      <c r="F71" s="7">
        <f t="shared" si="59"/>
        <v>51195.04833333334</v>
      </c>
      <c r="G71" s="7">
        <f>IFERROR(VLOOKUP($B71,'SpEd BEA Rates by Month'!$B$4:$O$380,$G$1,0),"")</f>
        <v>10101.530000000001</v>
      </c>
      <c r="H71" s="7">
        <f t="shared" si="52"/>
        <v>11616.7595</v>
      </c>
      <c r="I71" s="13">
        <f>VLOOKUP($B71,AAFTE!$C$4:$F$300,3,0)</f>
        <v>3.9166666666666665</v>
      </c>
      <c r="J71" s="7">
        <f t="shared" si="53"/>
        <v>45498.974708333335</v>
      </c>
      <c r="K71" s="7">
        <f>IFERROR(VLOOKUP($B71,'SpEd BEA Rates by Month'!$B$4:$O$380,$K$1,0),"")</f>
        <v>0</v>
      </c>
      <c r="L71" s="7">
        <f t="shared" si="54"/>
        <v>0</v>
      </c>
      <c r="M71" s="13">
        <f>VLOOKUP($B71,AAFTE!$C$4:$F$300,4,0)</f>
        <v>0</v>
      </c>
      <c r="N71" s="7">
        <f t="shared" si="55"/>
        <v>0</v>
      </c>
      <c r="O71" s="7">
        <f>IFERROR(VLOOKUP($B71,'SpEd BEA Rates by Month'!$B$4:$O$380,$O$1,0),"")</f>
        <v>0</v>
      </c>
      <c r="P71" s="7">
        <f t="shared" si="56"/>
        <v>0</v>
      </c>
      <c r="Q71" s="13">
        <f>VLOOKUP($B71,AAFTE!$C$4:$G$300,5,0)</f>
        <v>0</v>
      </c>
      <c r="R71" s="7">
        <f t="shared" si="57"/>
        <v>0</v>
      </c>
    </row>
    <row r="72" spans="1:18" ht="15.75" thickBot="1" x14ac:dyDescent="0.3">
      <c r="A72" s="1" t="s">
        <v>45</v>
      </c>
      <c r="B72" s="1" t="s">
        <v>51</v>
      </c>
      <c r="C72" s="7">
        <f>IFERROR(VLOOKUP($B72,'SpEd BEA Rates by Month'!$B$4:$C$380,2,0)," ")</f>
        <v>9504.51</v>
      </c>
      <c r="D72" s="7">
        <f t="shared" si="58"/>
        <v>10930.1865</v>
      </c>
      <c r="E72" s="13">
        <f>VLOOKUP($B72,AAFTE!$C$4:$D$300,2,0)</f>
        <v>0.33333333333333331</v>
      </c>
      <c r="F72" s="7">
        <f t="shared" si="59"/>
        <v>3643.3954999999996</v>
      </c>
      <c r="G72" s="7">
        <f>IFERROR(VLOOKUP($B72,'SpEd BEA Rates by Month'!$B$4:$O$380,$G$1,0),"")</f>
        <v>10030.66</v>
      </c>
      <c r="H72" s="7">
        <f t="shared" si="52"/>
        <v>11535.258999999998</v>
      </c>
      <c r="I72" s="13">
        <f>VLOOKUP($B72,AAFTE!$C$4:$F$300,3,0)</f>
        <v>14.166666666666668</v>
      </c>
      <c r="J72" s="7">
        <f t="shared" si="53"/>
        <v>163416.16916666666</v>
      </c>
      <c r="K72" s="7">
        <f>IFERROR(VLOOKUP($B72,'SpEd BEA Rates by Month'!$B$4:$O$380,$K$1,0),"")</f>
        <v>0</v>
      </c>
      <c r="L72" s="7">
        <f t="shared" si="54"/>
        <v>0</v>
      </c>
      <c r="M72" s="13">
        <f>VLOOKUP($B72,AAFTE!$C$4:$F$300,4,0)</f>
        <v>0</v>
      </c>
      <c r="N72" s="7">
        <f t="shared" si="55"/>
        <v>0</v>
      </c>
      <c r="O72" s="7">
        <f>IFERROR(VLOOKUP($B72,'SpEd BEA Rates by Month'!$B$4:$O$380,$O$1,0),"")</f>
        <v>0</v>
      </c>
      <c r="P72" s="7">
        <f t="shared" si="56"/>
        <v>0</v>
      </c>
      <c r="Q72" s="13">
        <f>VLOOKUP($B72,AAFTE!$C$4:$G$300,5,0)</f>
        <v>0</v>
      </c>
      <c r="R72" s="7">
        <f t="shared" si="57"/>
        <v>0</v>
      </c>
    </row>
    <row r="73" spans="1:18" ht="15.75" thickBot="1" x14ac:dyDescent="0.3">
      <c r="A73" s="5" t="s">
        <v>342</v>
      </c>
      <c r="B73" s="5" t="s">
        <v>844</v>
      </c>
      <c r="C73" s="28" t="str">
        <f>IFERROR(VLOOKUP($B73,'SpEd BEA Rates by Month'!$B$4:$C$380,2,0)," ")</f>
        <v xml:space="preserve"> </v>
      </c>
      <c r="D73" s="11">
        <f>F73/E73</f>
        <v>10832.284650253107</v>
      </c>
      <c r="E73" s="25">
        <f>SUM(E67:E72)</f>
        <v>181.08333333333334</v>
      </c>
      <c r="F73" s="17">
        <f>SUM(F67:F72)</f>
        <v>1961546.2120833334</v>
      </c>
      <c r="G73" s="18" t="str">
        <f>IFERROR(VLOOKUP($B73,'SpEd BEA Rates by Month'!$B$4:$O$380,$G$1,0),"")</f>
        <v/>
      </c>
      <c r="H73" s="10">
        <f>J73/I73</f>
        <v>11585.536730092201</v>
      </c>
      <c r="I73" s="15">
        <f>SUM(I67:I72)</f>
        <v>198.83333333333331</v>
      </c>
      <c r="J73" s="18">
        <f>SUM(J67:J72)</f>
        <v>2303590.8864999991</v>
      </c>
      <c r="K73" s="8" t="str">
        <f>IFERROR(VLOOKUP($B73,'SpEd BEA Rates by Month'!$B$4:$O$380,$K$1,0),"")</f>
        <v/>
      </c>
      <c r="L73" s="9" t="e">
        <f>N73/M73</f>
        <v>#DIV/0!</v>
      </c>
      <c r="M73" s="19">
        <f>SUM(M67:M72)</f>
        <v>0</v>
      </c>
      <c r="N73" s="9">
        <f>SUM(N67:N72)</f>
        <v>0</v>
      </c>
      <c r="O73" s="21" t="str">
        <f>IFERROR(VLOOKUP($B73,'SpEd BEA Rates by Month'!$B$4:$O$380,$O$1,0),"")</f>
        <v/>
      </c>
      <c r="P73" s="21" t="e">
        <f>R73/Q73</f>
        <v>#DIV/0!</v>
      </c>
      <c r="Q73" s="23">
        <f>SUM(Q67:Q72)</f>
        <v>0</v>
      </c>
      <c r="R73" s="21">
        <f>SUM(R67:R72)</f>
        <v>0</v>
      </c>
    </row>
    <row r="74" spans="1:18" ht="15.75" thickBot="1" x14ac:dyDescent="0.3">
      <c r="A74" s="5"/>
      <c r="B74" s="5" t="s">
        <v>872</v>
      </c>
      <c r="C74" s="28" t="str">
        <f>IFERROR(VLOOKUP($B74,'SpEd BEA Rates by Month'!$B$4:$C$380,2,0)," ")</f>
        <v xml:space="preserve"> </v>
      </c>
      <c r="D74" s="11">
        <f>D73/12</f>
        <v>902.69038752109225</v>
      </c>
      <c r="E74" s="14"/>
      <c r="F74" s="24"/>
      <c r="G74" s="18" t="str">
        <f>IFERROR(VLOOKUP($B74,'SpEd BEA Rates by Month'!$B$4:$O$380,$G$1,0),"")</f>
        <v/>
      </c>
      <c r="H74" s="10">
        <f>H73/12</f>
        <v>965.46139417435006</v>
      </c>
      <c r="I74" s="15"/>
      <c r="J74" s="18"/>
      <c r="K74" s="8" t="str">
        <f>IFERROR(VLOOKUP($B74,'SpEd BEA Rates by Month'!$B$4:$O$380,$K$1,0),"")</f>
        <v/>
      </c>
      <c r="L74" s="9" t="e">
        <f>L73/12</f>
        <v>#DIV/0!</v>
      </c>
      <c r="M74" s="19"/>
      <c r="N74" s="9"/>
      <c r="O74" s="21" t="str">
        <f>IFERROR(VLOOKUP($B74,'SpEd BEA Rates by Month'!$B$4:$O$380,$O$1,0),"")</f>
        <v/>
      </c>
      <c r="P74" s="21" t="e">
        <f>P73/12</f>
        <v>#DIV/0!</v>
      </c>
      <c r="Q74" s="23"/>
      <c r="R74" s="21"/>
    </row>
    <row r="75" spans="1:18" ht="15.75" thickBot="1" x14ac:dyDescent="0.3">
      <c r="A75" s="5"/>
      <c r="B75" s="5" t="s">
        <v>853</v>
      </c>
      <c r="C75" s="28" t="str">
        <f>IFERROR(VLOOKUP($B75,'SpEd BEA Rates by Month'!$B$4:$C$380,2,0)," ")</f>
        <v xml:space="preserve"> </v>
      </c>
      <c r="D75" s="11">
        <f>0.05*D74</f>
        <v>45.134519376054612</v>
      </c>
      <c r="E75" s="14"/>
      <c r="F75" s="24"/>
      <c r="G75" s="18" t="str">
        <f>IFERROR(VLOOKUP($B75,'SpEd BEA Rates by Month'!$B$4:$O$380,$G$1,0),"")</f>
        <v/>
      </c>
      <c r="H75" s="10">
        <f>0.05*H74</f>
        <v>48.273069708717507</v>
      </c>
      <c r="I75" s="15"/>
      <c r="J75" s="18"/>
      <c r="K75" s="8" t="str">
        <f>IFERROR(VLOOKUP($B75,'SpEd BEA Rates by Month'!$B$4:$O$380,$K$1,0),"")</f>
        <v/>
      </c>
      <c r="L75" s="9" t="e">
        <f>0.05*L74</f>
        <v>#DIV/0!</v>
      </c>
      <c r="M75" s="19"/>
      <c r="N75" s="9"/>
      <c r="O75" s="21" t="str">
        <f>IFERROR(VLOOKUP($B75,'SpEd BEA Rates by Month'!$B$4:$O$380,$O$1,0),"")</f>
        <v/>
      </c>
      <c r="P75" s="21" t="e">
        <f>0.05*P74</f>
        <v>#DIV/0!</v>
      </c>
      <c r="Q75" s="23"/>
      <c r="R75" s="21"/>
    </row>
    <row r="76" spans="1:18" ht="15.75" thickBot="1" x14ac:dyDescent="0.3">
      <c r="A76" s="5"/>
      <c r="B76" s="5" t="s">
        <v>377</v>
      </c>
      <c r="C76" s="28" t="str">
        <f>IFERROR(VLOOKUP($B76,'SpEd BEA Rates by Month'!$B$4:$C$380,2,0)," ")</f>
        <v xml:space="preserve"> </v>
      </c>
      <c r="D76" s="11">
        <f>D74-D75</f>
        <v>857.55586814503761</v>
      </c>
      <c r="E76" s="14"/>
      <c r="F76" s="11"/>
      <c r="G76" s="18" t="str">
        <f>IFERROR(VLOOKUP($B76,'SpEd BEA Rates by Month'!$B$4:$O$380,$G$1,0),"")</f>
        <v/>
      </c>
      <c r="H76" s="10">
        <f>H74-H75</f>
        <v>917.1883244656326</v>
      </c>
      <c r="I76" s="15"/>
      <c r="J76" s="18"/>
      <c r="K76" s="8" t="str">
        <f>IFERROR(VLOOKUP($B76,'SpEd BEA Rates by Month'!$B$4:$O$380,$K$1,0),"")</f>
        <v/>
      </c>
      <c r="L76" s="9" t="e">
        <f>L74-L75</f>
        <v>#DIV/0!</v>
      </c>
      <c r="M76" s="19"/>
      <c r="N76" s="9"/>
      <c r="O76" s="21" t="str">
        <f>IFERROR(VLOOKUP($B76,'SpEd BEA Rates by Month'!$B$4:$O$380,$O$1,0),"")</f>
        <v/>
      </c>
      <c r="P76" s="21" t="e">
        <f>P74-P75</f>
        <v>#DIV/0!</v>
      </c>
      <c r="Q76" s="23"/>
      <c r="R76" s="21"/>
    </row>
    <row r="77" spans="1:18" ht="15.75" thickBot="1" x14ac:dyDescent="0.3">
      <c r="A77" s="1" t="s">
        <v>52</v>
      </c>
      <c r="B77" s="1" t="s">
        <v>53</v>
      </c>
      <c r="C77" s="7">
        <f>IFERROR(VLOOKUP($B77,'SpEd BEA Rates by Month'!$B$4:$C$380,2,0)," ")</f>
        <v>9560.7900000000009</v>
      </c>
      <c r="D77" s="7">
        <f>C77*1.15</f>
        <v>10994.9085</v>
      </c>
      <c r="E77" s="13">
        <f>VLOOKUP($B77,AAFTE!$C$4:$D$300,2,0)</f>
        <v>3.1666666666666665</v>
      </c>
      <c r="F77" s="7">
        <f>D77*E77</f>
        <v>34817.210249999996</v>
      </c>
      <c r="G77" s="7">
        <f>IFERROR(VLOOKUP($B77,'SpEd BEA Rates by Month'!$B$4:$O$380,$G$1,0),"")</f>
        <v>10085.56</v>
      </c>
      <c r="H77" s="7">
        <f t="shared" ref="H77:H82" si="60">G77*1.15</f>
        <v>11598.393999999998</v>
      </c>
      <c r="I77" s="13">
        <f>VLOOKUP($B77,AAFTE!$C$4:$F$300,3,0)</f>
        <v>3.4166666666666665</v>
      </c>
      <c r="J77" s="7">
        <f t="shared" ref="J77:J82" si="61">H77*I77</f>
        <v>39627.846166666663</v>
      </c>
      <c r="K77" s="7">
        <f>IFERROR(VLOOKUP($B77,'SpEd BEA Rates by Month'!$B$4:$O$380,$K$1,0),"")</f>
        <v>0</v>
      </c>
      <c r="L77" s="7">
        <f t="shared" ref="L77:L82" si="62">K77*1.15</f>
        <v>0</v>
      </c>
      <c r="M77" s="13">
        <f>VLOOKUP($B77,AAFTE!$C$4:$F$300,4,0)</f>
        <v>0</v>
      </c>
      <c r="N77" s="7">
        <f t="shared" ref="N77:N82" si="63">L77*M77</f>
        <v>0</v>
      </c>
      <c r="O77" s="7">
        <f>IFERROR(VLOOKUP($B77,'SpEd BEA Rates by Month'!$B$4:$O$380,$O$1,0),"")</f>
        <v>0</v>
      </c>
      <c r="P77" s="7">
        <f t="shared" ref="P77:P82" si="64">O77*1.15</f>
        <v>0</v>
      </c>
      <c r="Q77" s="13">
        <f>VLOOKUP($B77,AAFTE!$C$4:$G$300,5,0)</f>
        <v>0</v>
      </c>
      <c r="R77" s="7">
        <f t="shared" ref="R77:R82" si="65">P77*Q77</f>
        <v>0</v>
      </c>
    </row>
    <row r="78" spans="1:18" ht="15.75" thickBot="1" x14ac:dyDescent="0.3">
      <c r="A78" s="1" t="s">
        <v>52</v>
      </c>
      <c r="B78" s="1" t="s">
        <v>54</v>
      </c>
      <c r="C78" s="7">
        <f>IFERROR(VLOOKUP($B78,'SpEd BEA Rates by Month'!$B$4:$C$380,2,0)," ")</f>
        <v>9350.26</v>
      </c>
      <c r="D78" s="7">
        <f t="shared" ref="D78:D82" si="66">C78*1.15</f>
        <v>10752.798999999999</v>
      </c>
      <c r="E78" s="13">
        <f>VLOOKUP($B78,AAFTE!$C$4:$D$300,2,0)</f>
        <v>41.083333333333336</v>
      </c>
      <c r="F78" s="7">
        <f t="shared" ref="F78:F82" si="67">D78*E78</f>
        <v>441760.82558333332</v>
      </c>
      <c r="G78" s="7">
        <f>IFERROR(VLOOKUP($B78,'SpEd BEA Rates by Month'!$B$4:$O$380,$G$1,0),"")</f>
        <v>9967.81</v>
      </c>
      <c r="H78" s="7">
        <f t="shared" si="60"/>
        <v>11462.981499999998</v>
      </c>
      <c r="I78" s="13">
        <f>VLOOKUP($B78,AAFTE!$C$4:$F$300,3,0)</f>
        <v>41.583333333333336</v>
      </c>
      <c r="J78" s="7">
        <f t="shared" si="61"/>
        <v>476668.98070833326</v>
      </c>
      <c r="K78" s="7">
        <f>IFERROR(VLOOKUP($B78,'SpEd BEA Rates by Month'!$B$4:$O$380,$K$1,0),"")</f>
        <v>0</v>
      </c>
      <c r="L78" s="7">
        <f t="shared" si="62"/>
        <v>0</v>
      </c>
      <c r="M78" s="13">
        <f>VLOOKUP($B78,AAFTE!$C$4:$F$300,4,0)</f>
        <v>0</v>
      </c>
      <c r="N78" s="7">
        <f t="shared" si="63"/>
        <v>0</v>
      </c>
      <c r="O78" s="7">
        <f>IFERROR(VLOOKUP($B78,'SpEd BEA Rates by Month'!$B$4:$O$380,$O$1,0),"")</f>
        <v>0</v>
      </c>
      <c r="P78" s="7">
        <f t="shared" si="64"/>
        <v>0</v>
      </c>
      <c r="Q78" s="13">
        <f>VLOOKUP($B78,AAFTE!$C$4:$G$300,5,0)</f>
        <v>0</v>
      </c>
      <c r="R78" s="7">
        <f t="shared" si="65"/>
        <v>0</v>
      </c>
    </row>
    <row r="79" spans="1:18" ht="15.75" thickBot="1" x14ac:dyDescent="0.3">
      <c r="A79" s="1" t="s">
        <v>52</v>
      </c>
      <c r="B79" s="1" t="s">
        <v>55</v>
      </c>
      <c r="C79" s="7">
        <f>IFERROR(VLOOKUP($B79,'SpEd BEA Rates by Month'!$B$4:$C$380,2,0)," ")</f>
        <v>9621.07</v>
      </c>
      <c r="D79" s="7">
        <f t="shared" si="66"/>
        <v>11064.2305</v>
      </c>
      <c r="E79" s="13">
        <f>VLOOKUP($B79,AAFTE!$C$4:$D$300,2,0)</f>
        <v>0.58333333333333337</v>
      </c>
      <c r="F79" s="7">
        <f t="shared" si="67"/>
        <v>6454.1344583333339</v>
      </c>
      <c r="G79" s="7">
        <f>IFERROR(VLOOKUP($B79,'SpEd BEA Rates by Month'!$B$4:$O$380,$G$1,0),"")</f>
        <v>10122.280000000001</v>
      </c>
      <c r="H79" s="7">
        <f t="shared" si="60"/>
        <v>11640.621999999999</v>
      </c>
      <c r="I79" s="13">
        <f>VLOOKUP($B79,AAFTE!$C$4:$F$300,3,0)</f>
        <v>0.33333333333333331</v>
      </c>
      <c r="J79" s="7">
        <f t="shared" si="61"/>
        <v>3880.2073333333328</v>
      </c>
      <c r="K79" s="7">
        <f>IFERROR(VLOOKUP($B79,'SpEd BEA Rates by Month'!$B$4:$O$380,$K$1,0),"")</f>
        <v>0</v>
      </c>
      <c r="L79" s="7">
        <f t="shared" si="62"/>
        <v>0</v>
      </c>
      <c r="M79" s="13">
        <f>VLOOKUP($B79,AAFTE!$C$4:$F$300,4,0)</f>
        <v>0</v>
      </c>
      <c r="N79" s="7">
        <f t="shared" si="63"/>
        <v>0</v>
      </c>
      <c r="O79" s="7">
        <f>IFERROR(VLOOKUP($B79,'SpEd BEA Rates by Month'!$B$4:$O$380,$O$1,0),"")</f>
        <v>0</v>
      </c>
      <c r="P79" s="7">
        <f t="shared" si="64"/>
        <v>0</v>
      </c>
      <c r="Q79" s="13">
        <f>VLOOKUP($B79,AAFTE!$C$4:$G$300,5,0)</f>
        <v>0</v>
      </c>
      <c r="R79" s="7">
        <f t="shared" si="65"/>
        <v>0</v>
      </c>
    </row>
    <row r="80" spans="1:18" ht="15.75" thickBot="1" x14ac:dyDescent="0.3">
      <c r="A80" s="1" t="s">
        <v>52</v>
      </c>
      <c r="B80" s="1" t="s">
        <v>56</v>
      </c>
      <c r="C80" s="7">
        <f>IFERROR(VLOOKUP($B80,'SpEd BEA Rates by Month'!$B$4:$C$380,2,0)," ")</f>
        <v>9834.1299999999992</v>
      </c>
      <c r="D80" s="7">
        <f t="shared" si="66"/>
        <v>11309.249499999998</v>
      </c>
      <c r="E80" s="13">
        <f>VLOOKUP($B80,AAFTE!$C$4:$D$300,2,0)</f>
        <v>2.1666666666666665</v>
      </c>
      <c r="F80" s="7">
        <f t="shared" si="67"/>
        <v>24503.37391666666</v>
      </c>
      <c r="G80" s="7">
        <f>IFERROR(VLOOKUP($B80,'SpEd BEA Rates by Month'!$B$4:$O$380,$G$1,0),"")</f>
        <v>10556.19</v>
      </c>
      <c r="H80" s="7">
        <f t="shared" si="60"/>
        <v>12139.6185</v>
      </c>
      <c r="I80" s="13">
        <f>VLOOKUP($B80,AAFTE!$C$4:$F$300,3,0)</f>
        <v>2.4166666666666665</v>
      </c>
      <c r="J80" s="7">
        <f t="shared" si="61"/>
        <v>29337.411375</v>
      </c>
      <c r="K80" s="7">
        <f>IFERROR(VLOOKUP($B80,'SpEd BEA Rates by Month'!$B$4:$O$380,$K$1,0),"")</f>
        <v>0</v>
      </c>
      <c r="L80" s="7">
        <f t="shared" si="62"/>
        <v>0</v>
      </c>
      <c r="M80" s="13">
        <f>VLOOKUP($B80,AAFTE!$C$4:$F$300,4,0)</f>
        <v>0</v>
      </c>
      <c r="N80" s="7">
        <f t="shared" si="63"/>
        <v>0</v>
      </c>
      <c r="O80" s="7">
        <f>IFERROR(VLOOKUP($B80,'SpEd BEA Rates by Month'!$B$4:$O$380,$O$1,0),"")</f>
        <v>0</v>
      </c>
      <c r="P80" s="7">
        <f t="shared" si="64"/>
        <v>0</v>
      </c>
      <c r="Q80" s="13">
        <f>VLOOKUP($B80,AAFTE!$C$4:$G$300,5,0)</f>
        <v>0</v>
      </c>
      <c r="R80" s="7">
        <f t="shared" si="65"/>
        <v>0</v>
      </c>
    </row>
    <row r="81" spans="1:18" ht="15.75" thickBot="1" x14ac:dyDescent="0.3">
      <c r="A81" s="1" t="s">
        <v>52</v>
      </c>
      <c r="B81" s="1" t="s">
        <v>57</v>
      </c>
      <c r="C81" s="7">
        <f>IFERROR(VLOOKUP($B81,'SpEd BEA Rates by Month'!$B$4:$C$380,2,0)," ")</f>
        <v>10398.41</v>
      </c>
      <c r="D81" s="7">
        <f t="shared" si="66"/>
        <v>11958.171499999999</v>
      </c>
      <c r="E81" s="13">
        <f>VLOOKUP($B81,AAFTE!$C$4:$D$300,2,0)</f>
        <v>0</v>
      </c>
      <c r="F81" s="7">
        <f t="shared" si="67"/>
        <v>0</v>
      </c>
      <c r="G81" s="7">
        <f>IFERROR(VLOOKUP($B81,'SpEd BEA Rates by Month'!$B$4:$O$380,$G$1,0),"")</f>
        <v>10900.45</v>
      </c>
      <c r="H81" s="7">
        <f t="shared" si="60"/>
        <v>12535.5175</v>
      </c>
      <c r="I81" s="13">
        <f>VLOOKUP($B81,AAFTE!$C$4:$F$300,3,0)</f>
        <v>0</v>
      </c>
      <c r="J81" s="7">
        <f t="shared" si="61"/>
        <v>0</v>
      </c>
      <c r="K81" s="7">
        <f>IFERROR(VLOOKUP($B81,'SpEd BEA Rates by Month'!$B$4:$O$380,$K$1,0),"")</f>
        <v>0</v>
      </c>
      <c r="L81" s="7">
        <f t="shared" si="62"/>
        <v>0</v>
      </c>
      <c r="M81" s="13">
        <f>VLOOKUP($B81,AAFTE!$C$4:$F$300,4,0)</f>
        <v>0</v>
      </c>
      <c r="N81" s="7">
        <f t="shared" si="63"/>
        <v>0</v>
      </c>
      <c r="O81" s="7">
        <f>IFERROR(VLOOKUP($B81,'SpEd BEA Rates by Month'!$B$4:$O$380,$O$1,0),"")</f>
        <v>0</v>
      </c>
      <c r="P81" s="7">
        <f t="shared" si="64"/>
        <v>0</v>
      </c>
      <c r="Q81" s="13">
        <f>VLOOKUP($B81,AAFTE!$C$4:$G$300,5,0)</f>
        <v>0</v>
      </c>
      <c r="R81" s="7">
        <f t="shared" si="65"/>
        <v>0</v>
      </c>
    </row>
    <row r="82" spans="1:18" ht="15.75" thickBot="1" x14ac:dyDescent="0.3">
      <c r="A82" s="1" t="s">
        <v>52</v>
      </c>
      <c r="B82" s="1" t="s">
        <v>58</v>
      </c>
      <c r="C82" s="7">
        <f>IFERROR(VLOOKUP($B82,'SpEd BEA Rates by Month'!$B$4:$C$380,2,0)," ")</f>
        <v>9364.3799999999992</v>
      </c>
      <c r="D82" s="7">
        <f t="shared" si="66"/>
        <v>10769.036999999998</v>
      </c>
      <c r="E82" s="13">
        <f>VLOOKUP($B82,AAFTE!$C$4:$D$300,2,0)</f>
        <v>1.25</v>
      </c>
      <c r="F82" s="7">
        <f t="shared" si="67"/>
        <v>13461.296249999998</v>
      </c>
      <c r="G82" s="7">
        <f>IFERROR(VLOOKUP($B82,'SpEd BEA Rates by Month'!$B$4:$O$380,$G$1,0),"")</f>
        <v>9905.73</v>
      </c>
      <c r="H82" s="7">
        <f t="shared" si="60"/>
        <v>11391.589499999998</v>
      </c>
      <c r="I82" s="13">
        <f>VLOOKUP($B82,AAFTE!$C$4:$F$300,3,0)</f>
        <v>0.66666666666666663</v>
      </c>
      <c r="J82" s="7">
        <f t="shared" si="61"/>
        <v>7594.3929999999982</v>
      </c>
      <c r="K82" s="7">
        <f>IFERROR(VLOOKUP($B82,'SpEd BEA Rates by Month'!$B$4:$O$380,$K$1,0),"")</f>
        <v>0</v>
      </c>
      <c r="L82" s="7">
        <f t="shared" si="62"/>
        <v>0</v>
      </c>
      <c r="M82" s="13">
        <f>VLOOKUP($B82,AAFTE!$C$4:$F$300,4,0)</f>
        <v>0</v>
      </c>
      <c r="N82" s="7">
        <f t="shared" si="63"/>
        <v>0</v>
      </c>
      <c r="O82" s="7">
        <f>IFERROR(VLOOKUP($B82,'SpEd BEA Rates by Month'!$B$4:$O$380,$O$1,0),"")</f>
        <v>0</v>
      </c>
      <c r="P82" s="7">
        <f t="shared" si="64"/>
        <v>0</v>
      </c>
      <c r="Q82" s="13">
        <f>VLOOKUP($B82,AAFTE!$C$4:$G$300,5,0)</f>
        <v>0</v>
      </c>
      <c r="R82" s="7">
        <f t="shared" si="65"/>
        <v>0</v>
      </c>
    </row>
    <row r="83" spans="1:18" ht="15.75" thickBot="1" x14ac:dyDescent="0.3">
      <c r="A83" s="5" t="s">
        <v>343</v>
      </c>
      <c r="B83" s="5" t="s">
        <v>844</v>
      </c>
      <c r="C83" s="28" t="str">
        <f>IFERROR(VLOOKUP($B83,'SpEd BEA Rates by Month'!$B$4:$C$380,2,0)," ")</f>
        <v xml:space="preserve"> </v>
      </c>
      <c r="D83" s="11">
        <f>F83/E83</f>
        <v>10797.861978411052</v>
      </c>
      <c r="E83" s="25">
        <f>SUM(E77:E82)</f>
        <v>48.25</v>
      </c>
      <c r="F83" s="17">
        <f>SUM(F77:F82)</f>
        <v>520996.84045833332</v>
      </c>
      <c r="G83" s="18" t="str">
        <f>IFERROR(VLOOKUP($B83,'SpEd BEA Rates by Month'!$B$4:$O$380,$G$1,0),"")</f>
        <v/>
      </c>
      <c r="H83" s="10">
        <f>J83/I83</f>
        <v>11506.550882960413</v>
      </c>
      <c r="I83" s="15">
        <f>SUM(I77:I82)</f>
        <v>48.416666666666664</v>
      </c>
      <c r="J83" s="18">
        <f>SUM(J77:J82)</f>
        <v>557108.8385833333</v>
      </c>
      <c r="K83" s="8" t="str">
        <f>IFERROR(VLOOKUP($B83,'SpEd BEA Rates by Month'!$B$4:$O$380,$K$1,0),"")</f>
        <v/>
      </c>
      <c r="L83" s="9" t="e">
        <f>N83/M83</f>
        <v>#DIV/0!</v>
      </c>
      <c r="M83" s="19">
        <f>SUM(M77:M82)</f>
        <v>0</v>
      </c>
      <c r="N83" s="9">
        <f>SUM(N77:N82)</f>
        <v>0</v>
      </c>
      <c r="O83" s="21" t="str">
        <f>IFERROR(VLOOKUP($B83,'SpEd BEA Rates by Month'!$B$4:$O$380,$O$1,0),"")</f>
        <v/>
      </c>
      <c r="P83" s="21" t="e">
        <f>R83/Q83</f>
        <v>#DIV/0!</v>
      </c>
      <c r="Q83" s="23">
        <f>SUM(Q77:Q82)</f>
        <v>0</v>
      </c>
      <c r="R83" s="21">
        <f>SUM(R77:R82)</f>
        <v>0</v>
      </c>
    </row>
    <row r="84" spans="1:18" ht="15.75" thickBot="1" x14ac:dyDescent="0.3">
      <c r="A84" s="5"/>
      <c r="B84" s="5" t="s">
        <v>872</v>
      </c>
      <c r="C84" s="28" t="str">
        <f>IFERROR(VLOOKUP($B84,'SpEd BEA Rates by Month'!$B$4:$C$380,2,0)," ")</f>
        <v xml:space="preserve"> </v>
      </c>
      <c r="D84" s="11">
        <f>D83/12</f>
        <v>899.82183153425433</v>
      </c>
      <c r="E84" s="14"/>
      <c r="F84" s="24"/>
      <c r="G84" s="18" t="str">
        <f>IFERROR(VLOOKUP($B84,'SpEd BEA Rates by Month'!$B$4:$O$380,$G$1,0),"")</f>
        <v/>
      </c>
      <c r="H84" s="10">
        <f>H83/12</f>
        <v>958.8792402467011</v>
      </c>
      <c r="I84" s="15"/>
      <c r="J84" s="18"/>
      <c r="K84" s="8" t="str">
        <f>IFERROR(VLOOKUP($B84,'SpEd BEA Rates by Month'!$B$4:$O$380,$K$1,0),"")</f>
        <v/>
      </c>
      <c r="L84" s="9" t="e">
        <f>L83/12</f>
        <v>#DIV/0!</v>
      </c>
      <c r="M84" s="19"/>
      <c r="N84" s="9"/>
      <c r="O84" s="21" t="str">
        <f>IFERROR(VLOOKUP($B84,'SpEd BEA Rates by Month'!$B$4:$O$380,$O$1,0),"")</f>
        <v/>
      </c>
      <c r="P84" s="21" t="e">
        <f>P83/12</f>
        <v>#DIV/0!</v>
      </c>
      <c r="Q84" s="23"/>
      <c r="R84" s="21"/>
    </row>
    <row r="85" spans="1:18" ht="15.75" thickBot="1" x14ac:dyDescent="0.3">
      <c r="A85" s="5"/>
      <c r="B85" s="5" t="s">
        <v>853</v>
      </c>
      <c r="C85" s="28" t="str">
        <f>IFERROR(VLOOKUP($B85,'SpEd BEA Rates by Month'!$B$4:$C$380,2,0)," ")</f>
        <v xml:space="preserve"> </v>
      </c>
      <c r="D85" s="11">
        <f>0.05*D84</f>
        <v>44.991091576712719</v>
      </c>
      <c r="E85" s="14"/>
      <c r="F85" s="24"/>
      <c r="G85" s="18" t="str">
        <f>IFERROR(VLOOKUP($B85,'SpEd BEA Rates by Month'!$B$4:$O$380,$G$1,0),"")</f>
        <v/>
      </c>
      <c r="H85" s="10">
        <f>0.05*H84</f>
        <v>47.943962012335056</v>
      </c>
      <c r="I85" s="15"/>
      <c r="J85" s="18"/>
      <c r="K85" s="8" t="str">
        <f>IFERROR(VLOOKUP($B85,'SpEd BEA Rates by Month'!$B$4:$O$380,$K$1,0),"")</f>
        <v/>
      </c>
      <c r="L85" s="9" t="e">
        <f>0.05*L84</f>
        <v>#DIV/0!</v>
      </c>
      <c r="M85" s="19"/>
      <c r="N85" s="9"/>
      <c r="O85" s="21" t="str">
        <f>IFERROR(VLOOKUP($B85,'SpEd BEA Rates by Month'!$B$4:$O$380,$O$1,0),"")</f>
        <v/>
      </c>
      <c r="P85" s="21" t="e">
        <f>0.05*P84</f>
        <v>#DIV/0!</v>
      </c>
      <c r="Q85" s="23"/>
      <c r="R85" s="21"/>
    </row>
    <row r="86" spans="1:18" ht="15.75" thickBot="1" x14ac:dyDescent="0.3">
      <c r="A86" s="5"/>
      <c r="B86" s="5" t="s">
        <v>377</v>
      </c>
      <c r="C86" s="28" t="str">
        <f>IFERROR(VLOOKUP($B86,'SpEd BEA Rates by Month'!$B$4:$C$380,2,0)," ")</f>
        <v xml:space="preserve"> </v>
      </c>
      <c r="D86" s="11">
        <f>D84-D85</f>
        <v>854.8307399575416</v>
      </c>
      <c r="E86" s="14"/>
      <c r="F86" s="11"/>
      <c r="G86" s="18" t="str">
        <f>IFERROR(VLOOKUP($B86,'SpEd BEA Rates by Month'!$B$4:$O$380,$G$1,0),"")</f>
        <v/>
      </c>
      <c r="H86" s="10">
        <f>H84-H85</f>
        <v>910.93527823436602</v>
      </c>
      <c r="I86" s="15"/>
      <c r="J86" s="18"/>
      <c r="K86" s="8" t="str">
        <f>IFERROR(VLOOKUP($B86,'SpEd BEA Rates by Month'!$B$4:$O$380,$K$1,0),"")</f>
        <v/>
      </c>
      <c r="L86" s="9" t="e">
        <f>L84-L85</f>
        <v>#DIV/0!</v>
      </c>
      <c r="M86" s="19"/>
      <c r="N86" s="9"/>
      <c r="O86" s="21" t="str">
        <f>IFERROR(VLOOKUP($B86,'SpEd BEA Rates by Month'!$B$4:$O$380,$O$1,0),"")</f>
        <v/>
      </c>
      <c r="P86" s="21" t="e">
        <f>P84-P85</f>
        <v>#DIV/0!</v>
      </c>
      <c r="Q86" s="23"/>
      <c r="R86" s="21"/>
    </row>
    <row r="87" spans="1:18" ht="15.75" thickBot="1" x14ac:dyDescent="0.3">
      <c r="A87" s="1" t="s">
        <v>59</v>
      </c>
      <c r="B87" s="1" t="s">
        <v>60</v>
      </c>
      <c r="C87" s="7">
        <f>IFERROR(VLOOKUP($B87,'SpEd BEA Rates by Month'!$B$4:$C$380,2,0)," ")</f>
        <v>9426.59</v>
      </c>
      <c r="D87" s="7">
        <f>C87*1.15</f>
        <v>10840.5785</v>
      </c>
      <c r="E87" s="13">
        <f>VLOOKUP($B87,AAFTE!$C$4:$D$300,2,0)</f>
        <v>0</v>
      </c>
      <c r="F87" s="7">
        <f>D87*E87</f>
        <v>0</v>
      </c>
      <c r="G87" s="7">
        <f>IFERROR(VLOOKUP($B87,'SpEd BEA Rates by Month'!$B$4:$O$380,$G$1,0),"")</f>
        <v>9962.58</v>
      </c>
      <c r="H87" s="7">
        <f t="shared" ref="H87:H91" si="68">G87*1.15</f>
        <v>11456.966999999999</v>
      </c>
      <c r="I87" s="13">
        <f>VLOOKUP($B87,AAFTE!$C$4:$F$300,3,0)</f>
        <v>0</v>
      </c>
      <c r="J87" s="7">
        <f t="shared" ref="J87:J91" si="69">H87*I87</f>
        <v>0</v>
      </c>
      <c r="K87" s="7">
        <f>IFERROR(VLOOKUP($B87,'SpEd BEA Rates by Month'!$B$4:$O$380,$K$1,0),"")</f>
        <v>0</v>
      </c>
      <c r="L87" s="7">
        <f t="shared" ref="L87:L91" si="70">K87*1.15</f>
        <v>0</v>
      </c>
      <c r="M87" s="13">
        <f>VLOOKUP($B87,AAFTE!$C$4:$F$300,4,0)</f>
        <v>0</v>
      </c>
      <c r="N87" s="7">
        <f t="shared" ref="N87:N91" si="71">L87*M87</f>
        <v>0</v>
      </c>
      <c r="O87" s="7">
        <f>IFERROR(VLOOKUP($B87,'SpEd BEA Rates by Month'!$B$4:$O$380,$O$1,0),"")</f>
        <v>0</v>
      </c>
      <c r="P87" s="7">
        <f t="shared" ref="P87:P91" si="72">O87*1.15</f>
        <v>0</v>
      </c>
      <c r="Q87" s="13">
        <f>VLOOKUP($B87,AAFTE!$C$4:$G$300,5,0)</f>
        <v>0</v>
      </c>
      <c r="R87" s="7">
        <f t="shared" ref="R87:R91" si="73">P87*Q87</f>
        <v>0</v>
      </c>
    </row>
    <row r="88" spans="1:18" ht="15.75" thickBot="1" x14ac:dyDescent="0.3">
      <c r="A88" s="1" t="s">
        <v>59</v>
      </c>
      <c r="B88" s="1" t="s">
        <v>61</v>
      </c>
      <c r="C88" s="7">
        <f>IFERROR(VLOOKUP($B88,'SpEd BEA Rates by Month'!$B$4:$C$380,2,0)," ")</f>
        <v>9529.67</v>
      </c>
      <c r="D88" s="7">
        <f t="shared" ref="D88:D91" si="74">C88*1.15</f>
        <v>10959.120499999999</v>
      </c>
      <c r="E88" s="13">
        <f>VLOOKUP($B88,AAFTE!$C$4:$D$300,2,0)</f>
        <v>0</v>
      </c>
      <c r="F88" s="7">
        <f t="shared" ref="F88:F91" si="75">D88*E88</f>
        <v>0</v>
      </c>
      <c r="G88" s="7">
        <f>IFERROR(VLOOKUP($B88,'SpEd BEA Rates by Month'!$B$4:$O$380,$G$1,0),"")</f>
        <v>10125.15</v>
      </c>
      <c r="H88" s="7">
        <f t="shared" si="68"/>
        <v>11643.922499999999</v>
      </c>
      <c r="I88" s="13">
        <f>VLOOKUP($B88,AAFTE!$C$4:$F$300,3,0)</f>
        <v>0</v>
      </c>
      <c r="J88" s="7">
        <f t="shared" si="69"/>
        <v>0</v>
      </c>
      <c r="K88" s="7">
        <f>IFERROR(VLOOKUP($B88,'SpEd BEA Rates by Month'!$B$4:$O$380,$K$1,0),"")</f>
        <v>0</v>
      </c>
      <c r="L88" s="7">
        <f t="shared" si="70"/>
        <v>0</v>
      </c>
      <c r="M88" s="13">
        <f>VLOOKUP($B88,AAFTE!$C$4:$F$300,4,0)</f>
        <v>0</v>
      </c>
      <c r="N88" s="7">
        <f t="shared" si="71"/>
        <v>0</v>
      </c>
      <c r="O88" s="7">
        <f>IFERROR(VLOOKUP($B88,'SpEd BEA Rates by Month'!$B$4:$O$380,$O$1,0),"")</f>
        <v>0</v>
      </c>
      <c r="P88" s="7">
        <f t="shared" si="72"/>
        <v>0</v>
      </c>
      <c r="Q88" s="13">
        <f>VLOOKUP($B88,AAFTE!$C$4:$G$300,5,0)</f>
        <v>0</v>
      </c>
      <c r="R88" s="7">
        <f t="shared" si="73"/>
        <v>0</v>
      </c>
    </row>
    <row r="89" spans="1:18" ht="15.75" thickBot="1" x14ac:dyDescent="0.3">
      <c r="A89" s="1" t="s">
        <v>59</v>
      </c>
      <c r="B89" s="1" t="s">
        <v>62</v>
      </c>
      <c r="C89" s="7">
        <f>IFERROR(VLOOKUP($B89,'SpEd BEA Rates by Month'!$B$4:$C$380,2,0)," ")</f>
        <v>10269.92</v>
      </c>
      <c r="D89" s="7">
        <f t="shared" si="74"/>
        <v>11810.407999999999</v>
      </c>
      <c r="E89" s="13">
        <f>VLOOKUP($B89,AAFTE!$C$4:$D$300,2,0)</f>
        <v>1</v>
      </c>
      <c r="F89" s="7">
        <f t="shared" si="75"/>
        <v>11810.407999999999</v>
      </c>
      <c r="G89" s="7">
        <f>IFERROR(VLOOKUP($B89,'SpEd BEA Rates by Month'!$B$4:$O$380,$G$1,0),"")</f>
        <v>10740.3</v>
      </c>
      <c r="H89" s="7">
        <f t="shared" si="68"/>
        <v>12351.344999999998</v>
      </c>
      <c r="I89" s="13">
        <f>VLOOKUP($B89,AAFTE!$C$4:$F$300,3,0)</f>
        <v>1</v>
      </c>
      <c r="J89" s="7">
        <f t="shared" si="69"/>
        <v>12351.344999999998</v>
      </c>
      <c r="K89" s="7">
        <f>IFERROR(VLOOKUP($B89,'SpEd BEA Rates by Month'!$B$4:$O$380,$K$1,0),"")</f>
        <v>0</v>
      </c>
      <c r="L89" s="7">
        <f t="shared" si="70"/>
        <v>0</v>
      </c>
      <c r="M89" s="13">
        <f>VLOOKUP($B89,AAFTE!$C$4:$F$300,4,0)</f>
        <v>0</v>
      </c>
      <c r="N89" s="7">
        <f t="shared" si="71"/>
        <v>0</v>
      </c>
      <c r="O89" s="7">
        <f>IFERROR(VLOOKUP($B89,'SpEd BEA Rates by Month'!$B$4:$O$380,$O$1,0),"")</f>
        <v>0</v>
      </c>
      <c r="P89" s="7">
        <f t="shared" si="72"/>
        <v>0</v>
      </c>
      <c r="Q89" s="13">
        <f>VLOOKUP($B89,AAFTE!$C$4:$G$300,5,0)</f>
        <v>0</v>
      </c>
      <c r="R89" s="7">
        <f t="shared" si="73"/>
        <v>0</v>
      </c>
    </row>
    <row r="90" spans="1:18" ht="15.75" thickBot="1" x14ac:dyDescent="0.3">
      <c r="A90" s="1" t="s">
        <v>59</v>
      </c>
      <c r="B90" s="1" t="s">
        <v>63</v>
      </c>
      <c r="C90" s="7">
        <f>IFERROR(VLOOKUP($B90,'SpEd BEA Rates by Month'!$B$4:$C$380,2,0)," ")</f>
        <v>10117.549999999999</v>
      </c>
      <c r="D90" s="7">
        <f t="shared" si="74"/>
        <v>11635.182499999999</v>
      </c>
      <c r="E90" s="13">
        <f>VLOOKUP($B90,AAFTE!$C$4:$D$300,2,0)</f>
        <v>0</v>
      </c>
      <c r="F90" s="7">
        <f t="shared" si="75"/>
        <v>0</v>
      </c>
      <c r="G90" s="7">
        <f>IFERROR(VLOOKUP($B90,'SpEd BEA Rates by Month'!$B$4:$O$380,$G$1,0),"")</f>
        <v>10656.76</v>
      </c>
      <c r="H90" s="7">
        <f t="shared" si="68"/>
        <v>12255.273999999999</v>
      </c>
      <c r="I90" s="13">
        <f>VLOOKUP($B90,AAFTE!$C$4:$F$300,3,0)</f>
        <v>0</v>
      </c>
      <c r="J90" s="7">
        <f t="shared" si="69"/>
        <v>0</v>
      </c>
      <c r="K90" s="7">
        <f>IFERROR(VLOOKUP($B90,'SpEd BEA Rates by Month'!$B$4:$O$380,$K$1,0),"")</f>
        <v>0</v>
      </c>
      <c r="L90" s="7">
        <f t="shared" si="70"/>
        <v>0</v>
      </c>
      <c r="M90" s="13">
        <f>VLOOKUP($B90,AAFTE!$C$4:$F$300,4,0)</f>
        <v>0</v>
      </c>
      <c r="N90" s="7">
        <f t="shared" si="71"/>
        <v>0</v>
      </c>
      <c r="O90" s="7">
        <f>IFERROR(VLOOKUP($B90,'SpEd BEA Rates by Month'!$B$4:$O$380,$O$1,0),"")</f>
        <v>0</v>
      </c>
      <c r="P90" s="7">
        <f t="shared" si="72"/>
        <v>0</v>
      </c>
      <c r="Q90" s="13">
        <f>VLOOKUP($B90,AAFTE!$C$4:$G$300,5,0)</f>
        <v>0</v>
      </c>
      <c r="R90" s="7">
        <f t="shared" si="73"/>
        <v>0</v>
      </c>
    </row>
    <row r="91" spans="1:18" ht="15.75" thickBot="1" x14ac:dyDescent="0.3">
      <c r="A91" s="1" t="s">
        <v>59</v>
      </c>
      <c r="B91" s="1" t="s">
        <v>64</v>
      </c>
      <c r="C91" s="7">
        <f>IFERROR(VLOOKUP($B91,'SpEd BEA Rates by Month'!$B$4:$C$380,2,0)," ")</f>
        <v>9475.69</v>
      </c>
      <c r="D91" s="7">
        <f t="shared" si="74"/>
        <v>10897.0435</v>
      </c>
      <c r="E91" s="13">
        <f>VLOOKUP($B91,AAFTE!$C$4:$D$300,2,0)</f>
        <v>1.4166666666666667</v>
      </c>
      <c r="F91" s="7">
        <f t="shared" si="75"/>
        <v>15437.478291666666</v>
      </c>
      <c r="G91" s="7">
        <f>IFERROR(VLOOKUP($B91,'SpEd BEA Rates by Month'!$B$4:$O$380,$G$1,0),"")</f>
        <v>9866.3799999999992</v>
      </c>
      <c r="H91" s="7">
        <f t="shared" si="68"/>
        <v>11346.336999999998</v>
      </c>
      <c r="I91" s="13">
        <f>VLOOKUP($B91,AAFTE!$C$4:$F$300,3,0)</f>
        <v>1.3333333333333333</v>
      </c>
      <c r="J91" s="7">
        <f t="shared" si="69"/>
        <v>15128.44933333333</v>
      </c>
      <c r="K91" s="7">
        <f>IFERROR(VLOOKUP($B91,'SpEd BEA Rates by Month'!$B$4:$O$380,$K$1,0),"")</f>
        <v>0</v>
      </c>
      <c r="L91" s="7">
        <f t="shared" si="70"/>
        <v>0</v>
      </c>
      <c r="M91" s="13">
        <f>VLOOKUP($B91,AAFTE!$C$4:$F$300,4,0)</f>
        <v>0</v>
      </c>
      <c r="N91" s="7">
        <f t="shared" si="71"/>
        <v>0</v>
      </c>
      <c r="O91" s="7">
        <f>IFERROR(VLOOKUP($B91,'SpEd BEA Rates by Month'!$B$4:$O$380,$O$1,0),"")</f>
        <v>0</v>
      </c>
      <c r="P91" s="7">
        <f t="shared" si="72"/>
        <v>0</v>
      </c>
      <c r="Q91" s="13">
        <f>VLOOKUP($B91,AAFTE!$C$4:$G$300,5,0)</f>
        <v>0</v>
      </c>
      <c r="R91" s="7">
        <f t="shared" si="73"/>
        <v>0</v>
      </c>
    </row>
    <row r="92" spans="1:18" ht="15.75" thickBot="1" x14ac:dyDescent="0.3">
      <c r="A92" s="5" t="s">
        <v>344</v>
      </c>
      <c r="B92" s="5" t="s">
        <v>844</v>
      </c>
      <c r="C92" s="28" t="str">
        <f>IFERROR(VLOOKUP($B92,'SpEd BEA Rates by Month'!$B$4:$C$380,2,0)," ")</f>
        <v xml:space="preserve"> </v>
      </c>
      <c r="D92" s="11">
        <f>AVERAGE(D87:D91)</f>
        <v>11228.4666</v>
      </c>
      <c r="E92" s="25">
        <f>SUM(E87:E91)</f>
        <v>2.416666666666667</v>
      </c>
      <c r="F92" s="17">
        <f>SUM(F87:F91)</f>
        <v>27247.886291666666</v>
      </c>
      <c r="G92" s="18" t="str">
        <f>IFERROR(VLOOKUP($B92,'SpEd BEA Rates by Month'!$B$4:$O$380,$G$1,0),"")</f>
        <v/>
      </c>
      <c r="H92" s="10">
        <f>J92/I92</f>
        <v>11777.054714285714</v>
      </c>
      <c r="I92" s="15">
        <f>SUM(I87:I91)</f>
        <v>2.333333333333333</v>
      </c>
      <c r="J92" s="18">
        <f>SUM(J87:J91)</f>
        <v>27479.794333333328</v>
      </c>
      <c r="K92" s="8" t="str">
        <f>IFERROR(VLOOKUP($B92,'SpEd BEA Rates by Month'!$B$4:$O$380,$K$1,0),"")</f>
        <v/>
      </c>
      <c r="L92" s="9" t="e">
        <f>N92/M92</f>
        <v>#DIV/0!</v>
      </c>
      <c r="M92" s="19">
        <f>SUM(M87:M91)</f>
        <v>0</v>
      </c>
      <c r="N92" s="9">
        <f>SUM(N87:N91)</f>
        <v>0</v>
      </c>
      <c r="O92" s="21" t="str">
        <f>IFERROR(VLOOKUP($B92,'SpEd BEA Rates by Month'!$B$4:$O$380,$O$1,0),"")</f>
        <v/>
      </c>
      <c r="P92" s="50" t="e">
        <f>R92/Q92</f>
        <v>#DIV/0!</v>
      </c>
      <c r="Q92" s="23">
        <f>SUM(Q87:Q91)</f>
        <v>0</v>
      </c>
      <c r="R92" s="21">
        <f>SUM(R87:R91)</f>
        <v>0</v>
      </c>
    </row>
    <row r="93" spans="1:18" ht="15.75" thickBot="1" x14ac:dyDescent="0.3">
      <c r="A93" s="5"/>
      <c r="B93" s="5" t="s">
        <v>872</v>
      </c>
      <c r="C93" s="28" t="str">
        <f>IFERROR(VLOOKUP($B93,'SpEd BEA Rates by Month'!$B$4:$C$380,2,0)," ")</f>
        <v xml:space="preserve"> </v>
      </c>
      <c r="D93" s="11">
        <f>D92/12</f>
        <v>935.70555000000002</v>
      </c>
      <c r="E93" s="14"/>
      <c r="F93" s="24"/>
      <c r="G93" s="18" t="str">
        <f>IFERROR(VLOOKUP($B93,'SpEd BEA Rates by Month'!$B$4:$O$380,$G$1,0),"")</f>
        <v/>
      </c>
      <c r="H93" s="10">
        <f>H92/12</f>
        <v>981.4212261904762</v>
      </c>
      <c r="I93" s="15"/>
      <c r="J93" s="18"/>
      <c r="K93" s="8" t="str">
        <f>IFERROR(VLOOKUP($B93,'SpEd BEA Rates by Month'!$B$4:$O$380,$K$1,0),"")</f>
        <v/>
      </c>
      <c r="L93" s="9" t="e">
        <f>L92/12</f>
        <v>#DIV/0!</v>
      </c>
      <c r="M93" s="19"/>
      <c r="N93" s="9"/>
      <c r="O93" s="21" t="str">
        <f>IFERROR(VLOOKUP($B93,'SpEd BEA Rates by Month'!$B$4:$O$380,$O$1,0),"")</f>
        <v/>
      </c>
      <c r="P93" s="21" t="e">
        <f>P92/12</f>
        <v>#DIV/0!</v>
      </c>
      <c r="Q93" s="23"/>
      <c r="R93" s="21"/>
    </row>
    <row r="94" spans="1:18" ht="15.75" thickBot="1" x14ac:dyDescent="0.3">
      <c r="A94" s="5"/>
      <c r="B94" s="5" t="s">
        <v>853</v>
      </c>
      <c r="C94" s="28" t="str">
        <f>IFERROR(VLOOKUP($B94,'SpEd BEA Rates by Month'!$B$4:$C$380,2,0)," ")</f>
        <v xml:space="preserve"> </v>
      </c>
      <c r="D94" s="11">
        <f>0.05*D93</f>
        <v>46.785277500000007</v>
      </c>
      <c r="E94" s="14"/>
      <c r="F94" s="24"/>
      <c r="G94" s="18" t="str">
        <f>IFERROR(VLOOKUP($B94,'SpEd BEA Rates by Month'!$B$4:$O$380,$G$1,0),"")</f>
        <v/>
      </c>
      <c r="H94" s="10">
        <f>0.05*H93</f>
        <v>49.071061309523813</v>
      </c>
      <c r="I94" s="15"/>
      <c r="J94" s="18"/>
      <c r="K94" s="8" t="str">
        <f>IFERROR(VLOOKUP($B94,'SpEd BEA Rates by Month'!$B$4:$O$380,$K$1,0),"")</f>
        <v/>
      </c>
      <c r="L94" s="9" t="e">
        <f>0.05*L93</f>
        <v>#DIV/0!</v>
      </c>
      <c r="M94" s="19"/>
      <c r="N94" s="9"/>
      <c r="O94" s="21" t="str">
        <f>IFERROR(VLOOKUP($B94,'SpEd BEA Rates by Month'!$B$4:$O$380,$O$1,0),"")</f>
        <v/>
      </c>
      <c r="P94" s="21" t="e">
        <f>0.05*P93</f>
        <v>#DIV/0!</v>
      </c>
      <c r="Q94" s="23"/>
      <c r="R94" s="21"/>
    </row>
    <row r="95" spans="1:18" ht="15.75" thickBot="1" x14ac:dyDescent="0.3">
      <c r="A95" s="5"/>
      <c r="B95" s="5" t="s">
        <v>377</v>
      </c>
      <c r="C95" s="28" t="str">
        <f>IFERROR(VLOOKUP($B95,'SpEd BEA Rates by Month'!$B$4:$C$380,2,0)," ")</f>
        <v xml:space="preserve"> </v>
      </c>
      <c r="D95" s="11">
        <f>D93-D94</f>
        <v>888.92027250000001</v>
      </c>
      <c r="E95" s="14"/>
      <c r="F95" s="11"/>
      <c r="G95" s="18" t="str">
        <f>IFERROR(VLOOKUP($B95,'SpEd BEA Rates by Month'!$B$4:$O$380,$G$1,0),"")</f>
        <v/>
      </c>
      <c r="H95" s="10">
        <f>H93-H94</f>
        <v>932.35016488095243</v>
      </c>
      <c r="I95" s="15"/>
      <c r="J95" s="18"/>
      <c r="K95" s="8" t="str">
        <f>IFERROR(VLOOKUP($B95,'SpEd BEA Rates by Month'!$B$4:$O$380,$K$1,0),"")</f>
        <v/>
      </c>
      <c r="L95" s="9" t="e">
        <f>L93-L94</f>
        <v>#DIV/0!</v>
      </c>
      <c r="M95" s="19"/>
      <c r="N95" s="9"/>
      <c r="O95" s="21" t="str">
        <f>IFERROR(VLOOKUP($B95,'SpEd BEA Rates by Month'!$B$4:$O$380,$O$1,0),"")</f>
        <v/>
      </c>
      <c r="P95" s="21" t="e">
        <f>P93-P94</f>
        <v>#DIV/0!</v>
      </c>
      <c r="Q95" s="23"/>
      <c r="R95" s="21"/>
    </row>
    <row r="96" spans="1:18" ht="15.75" thickBot="1" x14ac:dyDescent="0.3">
      <c r="A96" s="1" t="s">
        <v>65</v>
      </c>
      <c r="B96" s="1" t="s">
        <v>66</v>
      </c>
      <c r="C96" s="7">
        <f>IFERROR(VLOOKUP($B96,'SpEd BEA Rates by Month'!$B$4:$C$380,2,0)," ")</f>
        <v>9600.51</v>
      </c>
      <c r="D96" s="7">
        <f>C96*1.15</f>
        <v>11040.586499999999</v>
      </c>
      <c r="E96" s="13">
        <f>VLOOKUP($B96,AAFTE!$C$4:$D$300,2,0)</f>
        <v>0</v>
      </c>
      <c r="F96" s="7">
        <f>D96*E96</f>
        <v>0</v>
      </c>
      <c r="G96" s="7">
        <f>IFERROR(VLOOKUP($B96,'SpEd BEA Rates by Month'!$B$4:$O$380,$G$1,0),"")</f>
        <v>10187.59</v>
      </c>
      <c r="H96" s="7">
        <f t="shared" ref="H96:H99" si="76">G96*1.15</f>
        <v>11715.728499999999</v>
      </c>
      <c r="I96" s="13">
        <f>VLOOKUP($B96,AAFTE!$C$4:$F$300,3,0)</f>
        <v>0</v>
      </c>
      <c r="J96" s="7">
        <f t="shared" ref="J96:J99" si="77">H96*I96</f>
        <v>0</v>
      </c>
      <c r="K96" s="7">
        <f>IFERROR(VLOOKUP($B96,'SpEd BEA Rates by Month'!$B$4:$O$380,$K$1,0),"")</f>
        <v>0</v>
      </c>
      <c r="L96" s="7">
        <f t="shared" ref="L96:L99" si="78">K96*1.15</f>
        <v>0</v>
      </c>
      <c r="M96" s="13">
        <f>VLOOKUP($B96,AAFTE!$C$4:$F$300,4,0)</f>
        <v>0</v>
      </c>
      <c r="N96" s="7">
        <f t="shared" ref="N96:N99" si="79">L96*M96</f>
        <v>0</v>
      </c>
      <c r="O96" s="7">
        <f>IFERROR(VLOOKUP($B96,'SpEd BEA Rates by Month'!$B$4:$O$380,$O$1,0),"")</f>
        <v>0</v>
      </c>
      <c r="P96" s="7">
        <f t="shared" ref="P96:P99" si="80">O96*1.15</f>
        <v>0</v>
      </c>
      <c r="Q96" s="13">
        <f>VLOOKUP($B96,AAFTE!$C$4:$G$300,5,0)</f>
        <v>0</v>
      </c>
      <c r="R96" s="7">
        <f t="shared" ref="R96:R99" si="81">P96*Q96</f>
        <v>0</v>
      </c>
    </row>
    <row r="97" spans="1:18" ht="15.75" thickBot="1" x14ac:dyDescent="0.3">
      <c r="A97" s="1" t="s">
        <v>65</v>
      </c>
      <c r="B97" s="1" t="s">
        <v>67</v>
      </c>
      <c r="C97" s="7">
        <f>IFERROR(VLOOKUP($B97,'SpEd BEA Rates by Month'!$B$4:$C$380,2,0)," ")</f>
        <v>9300.94</v>
      </c>
      <c r="D97" s="7">
        <f t="shared" ref="D97:D172" si="82">C97*1.15</f>
        <v>10696.081</v>
      </c>
      <c r="E97" s="13">
        <f>VLOOKUP($B97,AAFTE!$C$4:$D$300,2,0)</f>
        <v>16.25</v>
      </c>
      <c r="F97" s="7">
        <f t="shared" ref="F97:F99" si="83">D97*E97</f>
        <v>173811.31625</v>
      </c>
      <c r="G97" s="7">
        <f>IFERROR(VLOOKUP($B97,'SpEd BEA Rates by Month'!$B$4:$O$380,$G$1,0),"")</f>
        <v>10038.34</v>
      </c>
      <c r="H97" s="7">
        <f t="shared" si="76"/>
        <v>11544.090999999999</v>
      </c>
      <c r="I97" s="13">
        <f>VLOOKUP($B97,AAFTE!$C$4:$F$300,3,0)</f>
        <v>16.916666666666668</v>
      </c>
      <c r="J97" s="7">
        <f t="shared" si="77"/>
        <v>195287.53941666667</v>
      </c>
      <c r="K97" s="7">
        <f>IFERROR(VLOOKUP($B97,'SpEd BEA Rates by Month'!$B$4:$O$380,$K$1,0),"")</f>
        <v>0</v>
      </c>
      <c r="L97" s="7">
        <f t="shared" si="78"/>
        <v>0</v>
      </c>
      <c r="M97" s="13">
        <f>VLOOKUP($B97,AAFTE!$C$4:$F$300,4,0)</f>
        <v>0</v>
      </c>
      <c r="N97" s="7">
        <f t="shared" si="79"/>
        <v>0</v>
      </c>
      <c r="O97" s="7">
        <f>IFERROR(VLOOKUP($B97,'SpEd BEA Rates by Month'!$B$4:$O$380,$O$1,0),"")</f>
        <v>0</v>
      </c>
      <c r="P97" s="7">
        <f t="shared" si="80"/>
        <v>0</v>
      </c>
      <c r="Q97" s="13">
        <f>VLOOKUP($B97,AAFTE!$C$4:$G$300,5,0)</f>
        <v>0</v>
      </c>
      <c r="R97" s="7">
        <f t="shared" si="81"/>
        <v>0</v>
      </c>
    </row>
    <row r="98" spans="1:18" ht="15.75" thickBot="1" x14ac:dyDescent="0.3">
      <c r="A98" s="1" t="s">
        <v>65</v>
      </c>
      <c r="B98" s="1" t="s">
        <v>68</v>
      </c>
      <c r="C98" s="7">
        <f>IFERROR(VLOOKUP($B98,'SpEd BEA Rates by Month'!$B$4:$C$380,2,0)," ")</f>
        <v>9519.06</v>
      </c>
      <c r="D98" s="7">
        <f t="shared" si="82"/>
        <v>10946.918999999998</v>
      </c>
      <c r="E98" s="13">
        <f>VLOOKUP($B98,AAFTE!$C$4:$D$300,2,0)</f>
        <v>152.75</v>
      </c>
      <c r="F98" s="7">
        <f t="shared" si="83"/>
        <v>1672141.8772499997</v>
      </c>
      <c r="G98" s="7">
        <f>IFERROR(VLOOKUP($B98,'SpEd BEA Rates by Month'!$B$4:$O$380,$G$1,0),"")</f>
        <v>10053.52</v>
      </c>
      <c r="H98" s="7">
        <f t="shared" si="76"/>
        <v>11561.547999999999</v>
      </c>
      <c r="I98" s="13">
        <f>VLOOKUP($B98,AAFTE!$C$4:$F$300,3,0)</f>
        <v>151.91666666666666</v>
      </c>
      <c r="J98" s="7">
        <f t="shared" si="77"/>
        <v>1756391.8336666664</v>
      </c>
      <c r="K98" s="7">
        <f>IFERROR(VLOOKUP($B98,'SpEd BEA Rates by Month'!$B$4:$O$380,$K$1,0),"")</f>
        <v>0</v>
      </c>
      <c r="L98" s="7">
        <f t="shared" si="78"/>
        <v>0</v>
      </c>
      <c r="M98" s="13">
        <f>VLOOKUP($B98,AAFTE!$C$4:$F$300,4,0)</f>
        <v>0</v>
      </c>
      <c r="N98" s="7">
        <f t="shared" si="79"/>
        <v>0</v>
      </c>
      <c r="O98" s="7">
        <f>IFERROR(VLOOKUP($B98,'SpEd BEA Rates by Month'!$B$4:$O$380,$O$1,0),"")</f>
        <v>0</v>
      </c>
      <c r="P98" s="7">
        <f t="shared" si="80"/>
        <v>0</v>
      </c>
      <c r="Q98" s="13">
        <f>VLOOKUP($B98,AAFTE!$C$4:$G$300,5,0)</f>
        <v>0</v>
      </c>
      <c r="R98" s="7">
        <f t="shared" si="81"/>
        <v>0</v>
      </c>
    </row>
    <row r="99" spans="1:18" ht="15.75" thickBot="1" x14ac:dyDescent="0.3">
      <c r="A99" s="1" t="s">
        <v>65</v>
      </c>
      <c r="B99" s="1" t="s">
        <v>69</v>
      </c>
      <c r="C99" s="7">
        <f>IFERROR(VLOOKUP($B99,'SpEd BEA Rates by Month'!$B$4:$C$380,2,0)," ")</f>
        <v>10523.51</v>
      </c>
      <c r="D99" s="7">
        <f t="shared" si="82"/>
        <v>12102.0365</v>
      </c>
      <c r="E99" s="13">
        <f>VLOOKUP($B99,AAFTE!$C$4:$D$300,2,0)</f>
        <v>0</v>
      </c>
      <c r="F99" s="7">
        <f t="shared" si="83"/>
        <v>0</v>
      </c>
      <c r="G99" s="7">
        <f>IFERROR(VLOOKUP($B99,'SpEd BEA Rates by Month'!$B$4:$O$380,$G$1,0),"")</f>
        <v>10649.29</v>
      </c>
      <c r="H99" s="7">
        <f t="shared" si="76"/>
        <v>12246.683499999999</v>
      </c>
      <c r="I99" s="13">
        <f>VLOOKUP($B99,AAFTE!$C$4:$F$300,3,0)</f>
        <v>0</v>
      </c>
      <c r="J99" s="7">
        <f t="shared" si="77"/>
        <v>0</v>
      </c>
      <c r="K99" s="7">
        <f>IFERROR(VLOOKUP($B99,'SpEd BEA Rates by Month'!$B$4:$O$380,$K$1,0),"")</f>
        <v>0</v>
      </c>
      <c r="L99" s="7">
        <f t="shared" si="78"/>
        <v>0</v>
      </c>
      <c r="M99" s="13">
        <f>VLOOKUP($B99,AAFTE!$C$4:$F$300,4,0)</f>
        <v>0</v>
      </c>
      <c r="N99" s="7">
        <f t="shared" si="79"/>
        <v>0</v>
      </c>
      <c r="O99" s="7">
        <f>IFERROR(VLOOKUP($B99,'SpEd BEA Rates by Month'!$B$4:$O$380,$O$1,0),"")</f>
        <v>0</v>
      </c>
      <c r="P99" s="7">
        <f t="shared" si="80"/>
        <v>0</v>
      </c>
      <c r="Q99" s="13">
        <f>VLOOKUP($B99,AAFTE!$C$4:$G$300,5,0)</f>
        <v>0</v>
      </c>
      <c r="R99" s="7">
        <f t="shared" si="81"/>
        <v>0</v>
      </c>
    </row>
    <row r="100" spans="1:18" ht="15.75" thickBot="1" x14ac:dyDescent="0.3">
      <c r="A100" s="5" t="s">
        <v>345</v>
      </c>
      <c r="B100" s="5" t="s">
        <v>844</v>
      </c>
      <c r="C100" s="28" t="str">
        <f>IFERROR(VLOOKUP($B100,'SpEd BEA Rates by Month'!$B$4:$C$380,2,0)," ")</f>
        <v xml:space="preserve"> </v>
      </c>
      <c r="D100" s="11">
        <f>F100/E100</f>
        <v>10922.79996153846</v>
      </c>
      <c r="E100" s="25">
        <f>SUM(E96:E99)</f>
        <v>169</v>
      </c>
      <c r="F100" s="17">
        <f>SUM(F96:F99)</f>
        <v>1845953.1934999996</v>
      </c>
      <c r="G100" s="18" t="str">
        <f>IFERROR(VLOOKUP($B100,'SpEd BEA Rates by Month'!$B$4:$O$380,$G$1,0),"")</f>
        <v/>
      </c>
      <c r="H100" s="10">
        <f>J100/I100</f>
        <v>11559.798853405726</v>
      </c>
      <c r="I100" s="15">
        <f>SUM(I96:I99)</f>
        <v>168.83333333333331</v>
      </c>
      <c r="J100" s="18">
        <f>SUM(J96:J99)</f>
        <v>1951679.373083333</v>
      </c>
      <c r="K100" s="8" t="str">
        <f>IFERROR(VLOOKUP($B100,'SpEd BEA Rates by Month'!$B$4:$O$380,$K$1,0),"")</f>
        <v/>
      </c>
      <c r="L100" s="9" t="e">
        <f>N100/M100</f>
        <v>#DIV/0!</v>
      </c>
      <c r="M100" s="19">
        <f>SUM(M96:M99)</f>
        <v>0</v>
      </c>
      <c r="N100" s="9">
        <f>SUM(N96:N99)</f>
        <v>0</v>
      </c>
      <c r="O100" s="21" t="str">
        <f>IFERROR(VLOOKUP($B100,'SpEd BEA Rates by Month'!$B$4:$O$380,$O$1,0),"")</f>
        <v/>
      </c>
      <c r="P100" s="21" t="e">
        <f>R100/Q100</f>
        <v>#DIV/0!</v>
      </c>
      <c r="Q100" s="23">
        <f>SUM(Q96:Q99)</f>
        <v>0</v>
      </c>
      <c r="R100" s="21">
        <f>SUM(R96:R99)</f>
        <v>0</v>
      </c>
    </row>
    <row r="101" spans="1:18" ht="15.75" thickBot="1" x14ac:dyDescent="0.3">
      <c r="A101" s="5"/>
      <c r="B101" s="5" t="s">
        <v>872</v>
      </c>
      <c r="C101" s="28" t="str">
        <f>IFERROR(VLOOKUP($B101,'SpEd BEA Rates by Month'!$B$4:$C$380,2,0)," ")</f>
        <v xml:space="preserve"> </v>
      </c>
      <c r="D101" s="11">
        <f>D100/12</f>
        <v>910.23333012820501</v>
      </c>
      <c r="E101" s="14"/>
      <c r="F101" s="24"/>
      <c r="G101" s="18" t="str">
        <f>IFERROR(VLOOKUP($B101,'SpEd BEA Rates by Month'!$B$4:$O$380,$G$1,0),"")</f>
        <v/>
      </c>
      <c r="H101" s="10">
        <f>H100/12</f>
        <v>963.31657111714378</v>
      </c>
      <c r="I101" s="15"/>
      <c r="J101" s="18"/>
      <c r="K101" s="8" t="str">
        <f>IFERROR(VLOOKUP($B101,'SpEd BEA Rates by Month'!$B$4:$O$380,$K$1,0),"")</f>
        <v/>
      </c>
      <c r="L101" s="9" t="e">
        <f>L100/12</f>
        <v>#DIV/0!</v>
      </c>
      <c r="M101" s="19"/>
      <c r="N101" s="9"/>
      <c r="O101" s="21" t="str">
        <f>IFERROR(VLOOKUP($B101,'SpEd BEA Rates by Month'!$B$4:$O$380,$O$1,0),"")</f>
        <v/>
      </c>
      <c r="P101" s="21" t="e">
        <f>P100/12</f>
        <v>#DIV/0!</v>
      </c>
      <c r="Q101" s="23"/>
      <c r="R101" s="21"/>
    </row>
    <row r="102" spans="1:18" ht="15.75" thickBot="1" x14ac:dyDescent="0.3">
      <c r="A102" s="5"/>
      <c r="B102" s="5" t="s">
        <v>853</v>
      </c>
      <c r="C102" s="28" t="str">
        <f>IFERROR(VLOOKUP($B102,'SpEd BEA Rates by Month'!$B$4:$C$380,2,0)," ")</f>
        <v xml:space="preserve"> </v>
      </c>
      <c r="D102" s="11">
        <f>0.05*D101</f>
        <v>45.511666506410251</v>
      </c>
      <c r="E102" s="14"/>
      <c r="F102" s="24"/>
      <c r="G102" s="18" t="str">
        <f>IFERROR(VLOOKUP($B102,'SpEd BEA Rates by Month'!$B$4:$O$380,$G$1,0),"")</f>
        <v/>
      </c>
      <c r="H102" s="10">
        <f>0.05*H101</f>
        <v>48.165828555857189</v>
      </c>
      <c r="I102" s="15"/>
      <c r="J102" s="18"/>
      <c r="K102" s="8" t="str">
        <f>IFERROR(VLOOKUP($B102,'SpEd BEA Rates by Month'!$B$4:$O$380,$K$1,0),"")</f>
        <v/>
      </c>
      <c r="L102" s="9" t="e">
        <f>0.05*L101</f>
        <v>#DIV/0!</v>
      </c>
      <c r="M102" s="19"/>
      <c r="N102" s="9"/>
      <c r="O102" s="21" t="str">
        <f>IFERROR(VLOOKUP($B102,'SpEd BEA Rates by Month'!$B$4:$O$380,$O$1,0),"")</f>
        <v/>
      </c>
      <c r="P102" s="21" t="e">
        <f>0.05*P101</f>
        <v>#DIV/0!</v>
      </c>
      <c r="Q102" s="23"/>
      <c r="R102" s="21"/>
    </row>
    <row r="103" spans="1:18" ht="15.75" thickBot="1" x14ac:dyDescent="0.3">
      <c r="A103" s="5"/>
      <c r="B103" s="5" t="s">
        <v>377</v>
      </c>
      <c r="C103" s="28" t="str">
        <f>IFERROR(VLOOKUP($B103,'SpEd BEA Rates by Month'!$B$4:$C$380,2,0)," ")</f>
        <v xml:space="preserve"> </v>
      </c>
      <c r="D103" s="11">
        <f>D101-D102</f>
        <v>864.72166362179473</v>
      </c>
      <c r="E103" s="14"/>
      <c r="F103" s="11"/>
      <c r="G103" s="18" t="str">
        <f>IFERROR(VLOOKUP($B103,'SpEd BEA Rates by Month'!$B$4:$O$380,$G$1,0),"")</f>
        <v/>
      </c>
      <c r="H103" s="10">
        <f>H101-H102</f>
        <v>915.15074256128662</v>
      </c>
      <c r="I103" s="15"/>
      <c r="J103" s="18"/>
      <c r="K103" s="8" t="str">
        <f>IFERROR(VLOOKUP($B103,'SpEd BEA Rates by Month'!$B$4:$O$380,$K$1,0),"")</f>
        <v/>
      </c>
      <c r="L103" s="9" t="e">
        <f>L101-L102</f>
        <v>#DIV/0!</v>
      </c>
      <c r="M103" s="19"/>
      <c r="N103" s="9"/>
      <c r="O103" s="21" t="str">
        <f>IFERROR(VLOOKUP($B103,'SpEd BEA Rates by Month'!$B$4:$O$380,$O$1,0),"")</f>
        <v/>
      </c>
      <c r="P103" s="21" t="e">
        <f>P101-P102</f>
        <v>#DIV/0!</v>
      </c>
      <c r="Q103" s="23"/>
      <c r="R103" s="21"/>
    </row>
    <row r="104" spans="1:18" ht="15.75" thickBot="1" x14ac:dyDescent="0.3">
      <c r="A104" s="1" t="s">
        <v>70</v>
      </c>
      <c r="B104" s="1" t="s">
        <v>71</v>
      </c>
      <c r="C104" s="7">
        <f>IFERROR(VLOOKUP($B104,'SpEd BEA Rates by Month'!$B$4:$C$380,2,0)," ")</f>
        <v>9405.36</v>
      </c>
      <c r="D104" s="7">
        <f t="shared" si="82"/>
        <v>10816.164000000001</v>
      </c>
      <c r="E104" s="13">
        <f>VLOOKUP($B104,AAFTE!$C$4:$D$300,2,0)</f>
        <v>2.5</v>
      </c>
      <c r="F104" s="7">
        <f>D104*E104</f>
        <v>27040.410000000003</v>
      </c>
      <c r="G104" s="7">
        <f>IFERROR(VLOOKUP($B104,'SpEd BEA Rates by Month'!$B$4:$O$380,$G$1,0),"")</f>
        <v>10369.209999999999</v>
      </c>
      <c r="H104" s="7">
        <f>G104*1.15</f>
        <v>11924.591499999999</v>
      </c>
      <c r="I104" s="13">
        <f>VLOOKUP($B104,AAFTE!$C$4:$F$300,3,0)</f>
        <v>2.8333333333333335</v>
      </c>
      <c r="J104" s="7">
        <f>H104*I104</f>
        <v>33786.342583333331</v>
      </c>
      <c r="K104" s="7">
        <f>IFERROR(VLOOKUP($B104,'SpEd BEA Rates by Month'!$B$4:$O$380,$K$1,0),"")</f>
        <v>0</v>
      </c>
      <c r="L104" s="7">
        <f>K104*1.15</f>
        <v>0</v>
      </c>
      <c r="M104" s="13">
        <f>VLOOKUP($B104,AAFTE!$C$4:$F$300,4,0)</f>
        <v>0</v>
      </c>
      <c r="N104" s="7">
        <f>L104*M104</f>
        <v>0</v>
      </c>
      <c r="O104" s="7">
        <f>IFERROR(VLOOKUP($B104,'SpEd BEA Rates by Month'!$B$4:$O$380,$O$1,0),"")</f>
        <v>0</v>
      </c>
      <c r="P104" s="7">
        <f>O104*1.15</f>
        <v>0</v>
      </c>
      <c r="Q104" s="13">
        <f>VLOOKUP($B104,AAFTE!$C$4:$G$300,5,0)</f>
        <v>0</v>
      </c>
      <c r="R104" s="7">
        <f>P104*Q104</f>
        <v>0</v>
      </c>
    </row>
    <row r="105" spans="1:18" ht="15.75" thickBot="1" x14ac:dyDescent="0.3">
      <c r="A105" s="5" t="s">
        <v>346</v>
      </c>
      <c r="B105" s="5" t="s">
        <v>844</v>
      </c>
      <c r="C105" s="28" t="str">
        <f>IFERROR(VLOOKUP($B105,'SpEd BEA Rates by Month'!$B$4:$C$380,2,0)," ")</f>
        <v xml:space="preserve"> </v>
      </c>
      <c r="D105" s="11">
        <f>D104</f>
        <v>10816.164000000001</v>
      </c>
      <c r="E105" s="25">
        <f>E104</f>
        <v>2.5</v>
      </c>
      <c r="F105" s="17">
        <f>F104</f>
        <v>27040.410000000003</v>
      </c>
      <c r="G105" s="18" t="str">
        <f>IFERROR(VLOOKUP($B105,'SpEd BEA Rates by Month'!$B$4:$O$380,$G$1,0),"")</f>
        <v/>
      </c>
      <c r="H105" s="10">
        <f>H104</f>
        <v>11924.591499999999</v>
      </c>
      <c r="I105" s="15">
        <f>I104</f>
        <v>2.8333333333333335</v>
      </c>
      <c r="J105" s="18">
        <f>J104</f>
        <v>33786.342583333331</v>
      </c>
      <c r="K105" s="8" t="str">
        <f>IFERROR(VLOOKUP($B105,'SpEd BEA Rates by Month'!$B$4:$O$380,$K$1,0),"")</f>
        <v/>
      </c>
      <c r="L105" s="9" t="e">
        <f>N105/M105</f>
        <v>#DIV/0!</v>
      </c>
      <c r="M105" s="19">
        <f>M104</f>
        <v>0</v>
      </c>
      <c r="N105" s="9">
        <f>N104</f>
        <v>0</v>
      </c>
      <c r="O105" s="21" t="str">
        <f>IFERROR(VLOOKUP($B105,'SpEd BEA Rates by Month'!$B$4:$O$380,$O$1,0),"")</f>
        <v/>
      </c>
      <c r="P105" s="21" t="e">
        <f>R105/Q105</f>
        <v>#DIV/0!</v>
      </c>
      <c r="Q105" s="23">
        <f>Q104</f>
        <v>0</v>
      </c>
      <c r="R105" s="21">
        <f>R104</f>
        <v>0</v>
      </c>
    </row>
    <row r="106" spans="1:18" ht="15.75" thickBot="1" x14ac:dyDescent="0.3">
      <c r="A106" s="5"/>
      <c r="B106" s="5" t="s">
        <v>872</v>
      </c>
      <c r="C106" s="28" t="str">
        <f>IFERROR(VLOOKUP($B106,'SpEd BEA Rates by Month'!$B$4:$C$380,2,0)," ")</f>
        <v xml:space="preserve"> </v>
      </c>
      <c r="D106" s="11">
        <f>D105/12</f>
        <v>901.34700000000009</v>
      </c>
      <c r="E106" s="14"/>
      <c r="F106" s="24"/>
      <c r="G106" s="18" t="str">
        <f>IFERROR(VLOOKUP($B106,'SpEd BEA Rates by Month'!$B$4:$O$380,$G$1,0),"")</f>
        <v/>
      </c>
      <c r="H106" s="10">
        <f>H105/12</f>
        <v>993.71595833333322</v>
      </c>
      <c r="I106" s="15"/>
      <c r="J106" s="18"/>
      <c r="K106" s="8" t="str">
        <f>IFERROR(VLOOKUP($B106,'SpEd BEA Rates by Month'!$B$4:$O$380,$K$1,0),"")</f>
        <v/>
      </c>
      <c r="L106" s="9" t="e">
        <f>L105/12</f>
        <v>#DIV/0!</v>
      </c>
      <c r="M106" s="19"/>
      <c r="N106" s="9"/>
      <c r="O106" s="21" t="str">
        <f>IFERROR(VLOOKUP($B106,'SpEd BEA Rates by Month'!$B$4:$O$380,$O$1,0),"")</f>
        <v/>
      </c>
      <c r="P106" s="21" t="e">
        <f>P105/12</f>
        <v>#DIV/0!</v>
      </c>
      <c r="Q106" s="23"/>
      <c r="R106" s="21"/>
    </row>
    <row r="107" spans="1:18" ht="15.75" thickBot="1" x14ac:dyDescent="0.3">
      <c r="A107" s="5"/>
      <c r="B107" s="5" t="s">
        <v>853</v>
      </c>
      <c r="C107" s="28" t="str">
        <f>IFERROR(VLOOKUP($B107,'SpEd BEA Rates by Month'!$B$4:$C$380,2,0)," ")</f>
        <v xml:space="preserve"> </v>
      </c>
      <c r="D107" s="11">
        <f>0.05*D106</f>
        <v>45.067350000000005</v>
      </c>
      <c r="E107" s="14"/>
      <c r="F107" s="24"/>
      <c r="G107" s="18" t="str">
        <f>IFERROR(VLOOKUP($B107,'SpEd BEA Rates by Month'!$B$4:$O$380,$G$1,0),"")</f>
        <v/>
      </c>
      <c r="H107" s="10">
        <f>0.05*H106</f>
        <v>49.685797916666665</v>
      </c>
      <c r="I107" s="15"/>
      <c r="J107" s="18"/>
      <c r="K107" s="8" t="str">
        <f>IFERROR(VLOOKUP($B107,'SpEd BEA Rates by Month'!$B$4:$O$380,$K$1,0),"")</f>
        <v/>
      </c>
      <c r="L107" s="9" t="e">
        <f>0.05*L106</f>
        <v>#DIV/0!</v>
      </c>
      <c r="M107" s="19"/>
      <c r="N107" s="9"/>
      <c r="O107" s="21" t="str">
        <f>IFERROR(VLOOKUP($B107,'SpEd BEA Rates by Month'!$B$4:$O$380,$O$1,0),"")</f>
        <v/>
      </c>
      <c r="P107" s="21" t="e">
        <f>0.05*P106</f>
        <v>#DIV/0!</v>
      </c>
      <c r="Q107" s="23"/>
      <c r="R107" s="21"/>
    </row>
    <row r="108" spans="1:18" ht="15.75" thickBot="1" x14ac:dyDescent="0.3">
      <c r="A108" s="5"/>
      <c r="B108" s="5" t="s">
        <v>377</v>
      </c>
      <c r="C108" s="28" t="str">
        <f>IFERROR(VLOOKUP($B108,'SpEd BEA Rates by Month'!$B$4:$C$380,2,0)," ")</f>
        <v xml:space="preserve"> </v>
      </c>
      <c r="D108" s="11">
        <f>D106-D107</f>
        <v>856.27965000000006</v>
      </c>
      <c r="E108" s="14"/>
      <c r="F108" s="11"/>
      <c r="G108" s="18" t="str">
        <f>IFERROR(VLOOKUP($B108,'SpEd BEA Rates by Month'!$B$4:$O$380,$G$1,0),"")</f>
        <v/>
      </c>
      <c r="H108" s="10">
        <f>H106-H107</f>
        <v>944.0301604166666</v>
      </c>
      <c r="I108" s="15"/>
      <c r="J108" s="18"/>
      <c r="K108" s="8" t="str">
        <f>IFERROR(VLOOKUP($B108,'SpEd BEA Rates by Month'!$B$4:$O$380,$K$1,0),"")</f>
        <v/>
      </c>
      <c r="L108" s="9" t="e">
        <f>L106-L107</f>
        <v>#DIV/0!</v>
      </c>
      <c r="M108" s="19"/>
      <c r="N108" s="9"/>
      <c r="O108" s="21" t="str">
        <f>IFERROR(VLOOKUP($B108,'SpEd BEA Rates by Month'!$B$4:$O$380,$O$1,0),"")</f>
        <v/>
      </c>
      <c r="P108" s="21" t="e">
        <f>P106-P107</f>
        <v>#DIV/0!</v>
      </c>
      <c r="Q108" s="23"/>
      <c r="R108" s="21"/>
    </row>
    <row r="109" spans="1:18" ht="15.75" thickBot="1" x14ac:dyDescent="0.3">
      <c r="A109" s="1" t="s">
        <v>72</v>
      </c>
      <c r="B109" s="1" t="s">
        <v>73</v>
      </c>
      <c r="C109" s="7">
        <f>IFERROR(VLOOKUP($B109,'SpEd BEA Rates by Month'!$B$4:$C$380,2,0)," ")</f>
        <v>9288.31</v>
      </c>
      <c r="D109" s="7">
        <f t="shared" si="82"/>
        <v>10681.556499999999</v>
      </c>
      <c r="E109" s="13">
        <f>VLOOKUP($B109,AAFTE!$C$4:$D$300,2,0)</f>
        <v>1.8333333333333333</v>
      </c>
      <c r="F109" s="7">
        <f>D109*E109</f>
        <v>19582.85358333333</v>
      </c>
      <c r="G109" s="7">
        <f>IFERROR(VLOOKUP($B109,'SpEd BEA Rates by Month'!$B$4:$O$380,$G$1,0),"")</f>
        <v>9858.99</v>
      </c>
      <c r="H109" s="7">
        <f t="shared" ref="H109:H118" si="84">G109*1.15</f>
        <v>11337.838499999998</v>
      </c>
      <c r="I109" s="13">
        <f>VLOOKUP($B109,AAFTE!$C$4:$F$300,3,0)</f>
        <v>2.0833333333333335</v>
      </c>
      <c r="J109" s="7">
        <f t="shared" ref="J109:J118" si="85">H109*I109</f>
        <v>23620.496874999997</v>
      </c>
      <c r="K109" s="7">
        <f>IFERROR(VLOOKUP($B109,'SpEd BEA Rates by Month'!$B$4:$O$380,$K$1,0),"")</f>
        <v>0</v>
      </c>
      <c r="L109" s="7">
        <f t="shared" ref="L109:L118" si="86">K109*1.15</f>
        <v>0</v>
      </c>
      <c r="M109" s="13">
        <f>VLOOKUP($B109,AAFTE!$C$4:$F$300,4,0)</f>
        <v>0</v>
      </c>
      <c r="N109" s="7">
        <f t="shared" ref="N109:N118" si="87">L109*M109</f>
        <v>0</v>
      </c>
      <c r="O109" s="7">
        <f>IFERROR(VLOOKUP($B109,'SpEd BEA Rates by Month'!$B$4:$O$380,$O$1,0),"")</f>
        <v>0</v>
      </c>
      <c r="P109" s="7">
        <f t="shared" ref="P109:P118" si="88">O109*1.15</f>
        <v>0</v>
      </c>
      <c r="Q109" s="13">
        <f>VLOOKUP($B109,AAFTE!$C$4:$G$300,5,0)</f>
        <v>0</v>
      </c>
      <c r="R109" s="7">
        <f t="shared" ref="R109:R118" si="89">P109*Q109</f>
        <v>0</v>
      </c>
    </row>
    <row r="110" spans="1:18" ht="15.75" thickBot="1" x14ac:dyDescent="0.3">
      <c r="A110" s="1" t="s">
        <v>72</v>
      </c>
      <c r="B110" s="1" t="s">
        <v>74</v>
      </c>
      <c r="C110" s="7">
        <f>IFERROR(VLOOKUP($B110,'SpEd BEA Rates by Month'!$B$4:$C$380,2,0)," ")</f>
        <v>9668.5300000000007</v>
      </c>
      <c r="D110" s="7">
        <f t="shared" si="82"/>
        <v>11118.809499999999</v>
      </c>
      <c r="E110" s="13">
        <f>VLOOKUP($B110,AAFTE!$C$4:$D$300,2,0)</f>
        <v>22.333333333333332</v>
      </c>
      <c r="F110" s="7">
        <f t="shared" ref="F110:F118" si="90">D110*E110</f>
        <v>248320.0788333333</v>
      </c>
      <c r="G110" s="7">
        <f>IFERROR(VLOOKUP($B110,'SpEd BEA Rates by Month'!$B$4:$O$380,$G$1,0),"")</f>
        <v>10193.57</v>
      </c>
      <c r="H110" s="7">
        <f t="shared" si="84"/>
        <v>11722.6055</v>
      </c>
      <c r="I110" s="13">
        <f>VLOOKUP($B110,AAFTE!$C$4:$F$300,3,0)</f>
        <v>23.083333333333332</v>
      </c>
      <c r="J110" s="7">
        <f t="shared" si="85"/>
        <v>270596.81029166665</v>
      </c>
      <c r="K110" s="7">
        <f>IFERROR(VLOOKUP($B110,'SpEd BEA Rates by Month'!$B$4:$O$380,$K$1,0),"")</f>
        <v>0</v>
      </c>
      <c r="L110" s="7">
        <f t="shared" si="86"/>
        <v>0</v>
      </c>
      <c r="M110" s="13">
        <f>VLOOKUP($B110,AAFTE!$C$4:$F$300,4,0)</f>
        <v>0</v>
      </c>
      <c r="N110" s="7">
        <f t="shared" si="87"/>
        <v>0</v>
      </c>
      <c r="O110" s="7">
        <f>IFERROR(VLOOKUP($B110,'SpEd BEA Rates by Month'!$B$4:$O$380,$O$1,0),"")</f>
        <v>0</v>
      </c>
      <c r="P110" s="7">
        <f t="shared" si="88"/>
        <v>0</v>
      </c>
      <c r="Q110" s="13">
        <f>VLOOKUP($B110,AAFTE!$C$4:$G$300,5,0)</f>
        <v>0</v>
      </c>
      <c r="R110" s="7">
        <f t="shared" si="89"/>
        <v>0</v>
      </c>
    </row>
    <row r="111" spans="1:18" ht="15.75" thickBot="1" x14ac:dyDescent="0.3">
      <c r="A111" s="1" t="s">
        <v>72</v>
      </c>
      <c r="B111" s="1" t="s">
        <v>75</v>
      </c>
      <c r="C111" s="7">
        <f>IFERROR(VLOOKUP($B111,'SpEd BEA Rates by Month'!$B$4:$C$380,2,0)," ")</f>
        <v>9480.7199999999993</v>
      </c>
      <c r="D111" s="7">
        <f t="shared" si="82"/>
        <v>10902.827999999998</v>
      </c>
      <c r="E111" s="13">
        <f>VLOOKUP($B111,AAFTE!$C$4:$D$300,2,0)</f>
        <v>6.083333333333333</v>
      </c>
      <c r="F111" s="7">
        <f t="shared" si="90"/>
        <v>66325.536999999982</v>
      </c>
      <c r="G111" s="7">
        <f>IFERROR(VLOOKUP($B111,'SpEd BEA Rates by Month'!$B$4:$O$380,$G$1,0),"")</f>
        <v>10039.5</v>
      </c>
      <c r="H111" s="7">
        <f t="shared" si="84"/>
        <v>11545.424999999999</v>
      </c>
      <c r="I111" s="13">
        <f>VLOOKUP($B111,AAFTE!$C$4:$F$300,3,0)</f>
        <v>5.666666666666667</v>
      </c>
      <c r="J111" s="7">
        <f t="shared" si="85"/>
        <v>65424.074999999997</v>
      </c>
      <c r="K111" s="7">
        <f>IFERROR(VLOOKUP($B111,'SpEd BEA Rates by Month'!$B$4:$O$380,$K$1,0),"")</f>
        <v>0</v>
      </c>
      <c r="L111" s="7">
        <f t="shared" si="86"/>
        <v>0</v>
      </c>
      <c r="M111" s="13">
        <f>VLOOKUP($B111,AAFTE!$C$4:$F$300,4,0)</f>
        <v>0</v>
      </c>
      <c r="N111" s="7">
        <f t="shared" si="87"/>
        <v>0</v>
      </c>
      <c r="O111" s="7">
        <f>IFERROR(VLOOKUP($B111,'SpEd BEA Rates by Month'!$B$4:$O$380,$O$1,0),"")</f>
        <v>0</v>
      </c>
      <c r="P111" s="7">
        <f t="shared" si="88"/>
        <v>0</v>
      </c>
      <c r="Q111" s="13">
        <f>VLOOKUP($B111,AAFTE!$C$4:$G$300,5,0)</f>
        <v>0</v>
      </c>
      <c r="R111" s="7">
        <f t="shared" si="89"/>
        <v>0</v>
      </c>
    </row>
    <row r="112" spans="1:18" ht="15.75" thickBot="1" x14ac:dyDescent="0.3">
      <c r="A112" s="1" t="s">
        <v>72</v>
      </c>
      <c r="B112" s="1" t="s">
        <v>76</v>
      </c>
      <c r="C112" s="7">
        <f>IFERROR(VLOOKUP($B112,'SpEd BEA Rates by Month'!$B$4:$C$380,2,0)," ")</f>
        <v>9604</v>
      </c>
      <c r="D112" s="7">
        <f t="shared" si="82"/>
        <v>11044.599999999999</v>
      </c>
      <c r="E112" s="13">
        <f>VLOOKUP($B112,AAFTE!$C$4:$D$300,2,0)</f>
        <v>79.333333333333329</v>
      </c>
      <c r="F112" s="7">
        <f t="shared" si="90"/>
        <v>876204.93333333312</v>
      </c>
      <c r="G112" s="7">
        <f>IFERROR(VLOOKUP($B112,'SpEd BEA Rates by Month'!$B$4:$O$380,$G$1,0),"")</f>
        <v>10053.25</v>
      </c>
      <c r="H112" s="7">
        <f t="shared" si="84"/>
        <v>11561.237499999999</v>
      </c>
      <c r="I112" s="13">
        <f>VLOOKUP($B112,AAFTE!$C$4:$F$300,3,0)</f>
        <v>79</v>
      </c>
      <c r="J112" s="7">
        <f t="shared" si="85"/>
        <v>913337.76249999995</v>
      </c>
      <c r="K112" s="7">
        <f>IFERROR(VLOOKUP($B112,'SpEd BEA Rates by Month'!$B$4:$O$380,$K$1,0),"")</f>
        <v>0</v>
      </c>
      <c r="L112" s="7">
        <f t="shared" si="86"/>
        <v>0</v>
      </c>
      <c r="M112" s="13">
        <f>VLOOKUP($B112,AAFTE!$C$4:$F$300,4,0)</f>
        <v>0</v>
      </c>
      <c r="N112" s="7">
        <f t="shared" si="87"/>
        <v>0</v>
      </c>
      <c r="O112" s="7">
        <f>IFERROR(VLOOKUP($B112,'SpEd BEA Rates by Month'!$B$4:$O$380,$O$1,0),"")</f>
        <v>0</v>
      </c>
      <c r="P112" s="7">
        <f t="shared" si="88"/>
        <v>0</v>
      </c>
      <c r="Q112" s="13">
        <f>VLOOKUP($B112,AAFTE!$C$4:$G$300,5,0)</f>
        <v>0</v>
      </c>
      <c r="R112" s="7">
        <f t="shared" si="89"/>
        <v>0</v>
      </c>
    </row>
    <row r="113" spans="1:18" ht="15.75" thickBot="1" x14ac:dyDescent="0.3">
      <c r="A113" s="1" t="s">
        <v>72</v>
      </c>
      <c r="B113" s="1" t="s">
        <v>77</v>
      </c>
      <c r="C113" s="7">
        <f>IFERROR(VLOOKUP($B113,'SpEd BEA Rates by Month'!$B$4:$C$380,2,0)," ")</f>
        <v>9519.3700000000008</v>
      </c>
      <c r="D113" s="7">
        <f t="shared" si="82"/>
        <v>10947.2755</v>
      </c>
      <c r="E113" s="13">
        <f>VLOOKUP($B113,AAFTE!$C$4:$D$300,2,0)</f>
        <v>26.333333333333332</v>
      </c>
      <c r="F113" s="7">
        <f t="shared" si="90"/>
        <v>288278.25483333331</v>
      </c>
      <c r="G113" s="7">
        <f>IFERROR(VLOOKUP($B113,'SpEd BEA Rates by Month'!$B$4:$O$380,$G$1,0),"")</f>
        <v>10046.48</v>
      </c>
      <c r="H113" s="7">
        <f t="shared" si="84"/>
        <v>11553.451999999999</v>
      </c>
      <c r="I113" s="13">
        <f>VLOOKUP($B113,AAFTE!$C$4:$F$300,3,0)</f>
        <v>25.416666666666668</v>
      </c>
      <c r="J113" s="7">
        <f t="shared" si="85"/>
        <v>293650.23833333334</v>
      </c>
      <c r="K113" s="7">
        <f>IFERROR(VLOOKUP($B113,'SpEd BEA Rates by Month'!$B$4:$O$380,$K$1,0),"")</f>
        <v>0</v>
      </c>
      <c r="L113" s="7">
        <f t="shared" si="86"/>
        <v>0</v>
      </c>
      <c r="M113" s="13">
        <f>VLOOKUP($B113,AAFTE!$C$4:$F$300,4,0)</f>
        <v>0</v>
      </c>
      <c r="N113" s="7">
        <f t="shared" si="87"/>
        <v>0</v>
      </c>
      <c r="O113" s="7">
        <f>IFERROR(VLOOKUP($B113,'SpEd BEA Rates by Month'!$B$4:$O$380,$O$1,0),"")</f>
        <v>0</v>
      </c>
      <c r="P113" s="7">
        <f t="shared" si="88"/>
        <v>0</v>
      </c>
      <c r="Q113" s="13">
        <f>VLOOKUP($B113,AAFTE!$C$4:$G$300,5,0)</f>
        <v>0</v>
      </c>
      <c r="R113" s="7">
        <f t="shared" si="89"/>
        <v>0</v>
      </c>
    </row>
    <row r="114" spans="1:18" ht="15.75" thickBot="1" x14ac:dyDescent="0.3">
      <c r="A114" s="1" t="s">
        <v>72</v>
      </c>
      <c r="B114" s="1" t="s">
        <v>78</v>
      </c>
      <c r="C114" s="7">
        <f>IFERROR(VLOOKUP($B114,'SpEd BEA Rates by Month'!$B$4:$C$380,2,0)," ")</f>
        <v>9407.98</v>
      </c>
      <c r="D114" s="7">
        <f t="shared" si="82"/>
        <v>10819.176999999998</v>
      </c>
      <c r="E114" s="13">
        <f>VLOOKUP($B114,AAFTE!$C$4:$D$300,2,0)</f>
        <v>10.5</v>
      </c>
      <c r="F114" s="7">
        <f t="shared" si="90"/>
        <v>113601.35849999997</v>
      </c>
      <c r="G114" s="7">
        <f>IFERROR(VLOOKUP($B114,'SpEd BEA Rates by Month'!$B$4:$O$380,$G$1,0),"")</f>
        <v>10023.48</v>
      </c>
      <c r="H114" s="7">
        <f t="shared" si="84"/>
        <v>11527.001999999999</v>
      </c>
      <c r="I114" s="13">
        <f>VLOOKUP($B114,AAFTE!$C$4:$F$300,3,0)</f>
        <v>9.5</v>
      </c>
      <c r="J114" s="7">
        <f t="shared" si="85"/>
        <v>109506.51899999999</v>
      </c>
      <c r="K114" s="7">
        <f>IFERROR(VLOOKUP($B114,'SpEd BEA Rates by Month'!$B$4:$O$380,$K$1,0),"")</f>
        <v>0</v>
      </c>
      <c r="L114" s="7">
        <f t="shared" si="86"/>
        <v>0</v>
      </c>
      <c r="M114" s="13">
        <f>VLOOKUP($B114,AAFTE!$C$4:$F$300,4,0)</f>
        <v>0</v>
      </c>
      <c r="N114" s="7">
        <f t="shared" si="87"/>
        <v>0</v>
      </c>
      <c r="O114" s="7">
        <f>IFERROR(VLOOKUP($B114,'SpEd BEA Rates by Month'!$B$4:$O$380,$O$1,0),"")</f>
        <v>0</v>
      </c>
      <c r="P114" s="7">
        <f t="shared" si="88"/>
        <v>0</v>
      </c>
      <c r="Q114" s="13">
        <f>VLOOKUP($B114,AAFTE!$C$4:$G$300,5,0)</f>
        <v>0</v>
      </c>
      <c r="R114" s="7">
        <f t="shared" si="89"/>
        <v>0</v>
      </c>
    </row>
    <row r="115" spans="1:18" ht="15.75" thickBot="1" x14ac:dyDescent="0.3">
      <c r="A115" s="1" t="s">
        <v>72</v>
      </c>
      <c r="B115" s="1" t="s">
        <v>79</v>
      </c>
      <c r="C115" s="7">
        <f>IFERROR(VLOOKUP($B115,'SpEd BEA Rates by Month'!$B$4:$C$380,2,0)," ")</f>
        <v>9576.15</v>
      </c>
      <c r="D115" s="7">
        <f t="shared" si="82"/>
        <v>11012.572499999998</v>
      </c>
      <c r="E115" s="13">
        <f>VLOOKUP($B115,AAFTE!$C$4:$D$300,2,0)</f>
        <v>3.9166666666666665</v>
      </c>
      <c r="F115" s="7">
        <f t="shared" si="90"/>
        <v>43132.57562499999</v>
      </c>
      <c r="G115" s="7">
        <f>IFERROR(VLOOKUP($B115,'SpEd BEA Rates by Month'!$B$4:$O$380,$G$1,0),"")</f>
        <v>10147.73</v>
      </c>
      <c r="H115" s="7">
        <f t="shared" si="84"/>
        <v>11669.889499999999</v>
      </c>
      <c r="I115" s="13">
        <f>VLOOKUP($B115,AAFTE!$C$4:$F$300,3,0)</f>
        <v>3.25</v>
      </c>
      <c r="J115" s="7">
        <f t="shared" si="85"/>
        <v>37927.140874999997</v>
      </c>
      <c r="K115" s="7">
        <f>IFERROR(VLOOKUP($B115,'SpEd BEA Rates by Month'!$B$4:$O$380,$K$1,0),"")</f>
        <v>0</v>
      </c>
      <c r="L115" s="7">
        <f t="shared" si="86"/>
        <v>0</v>
      </c>
      <c r="M115" s="13">
        <f>VLOOKUP($B115,AAFTE!$C$4:$F$300,4,0)</f>
        <v>0</v>
      </c>
      <c r="N115" s="7">
        <f t="shared" si="87"/>
        <v>0</v>
      </c>
      <c r="O115" s="7">
        <f>IFERROR(VLOOKUP($B115,'SpEd BEA Rates by Month'!$B$4:$O$380,$O$1,0),"")</f>
        <v>0</v>
      </c>
      <c r="P115" s="7">
        <f t="shared" si="88"/>
        <v>0</v>
      </c>
      <c r="Q115" s="13">
        <f>VLOOKUP($B115,AAFTE!$C$4:$G$300,5,0)</f>
        <v>0</v>
      </c>
      <c r="R115" s="7">
        <f t="shared" si="89"/>
        <v>0</v>
      </c>
    </row>
    <row r="116" spans="1:18" ht="15.75" thickBot="1" x14ac:dyDescent="0.3">
      <c r="A116" s="1" t="s">
        <v>72</v>
      </c>
      <c r="B116" s="1" t="s">
        <v>80</v>
      </c>
      <c r="C116" s="7">
        <f>IFERROR(VLOOKUP($B116,'SpEd BEA Rates by Month'!$B$4:$C$380,2,0)," ")</f>
        <v>9478.19</v>
      </c>
      <c r="D116" s="7">
        <f t="shared" si="82"/>
        <v>10899.9185</v>
      </c>
      <c r="E116" s="13">
        <f>VLOOKUP($B116,AAFTE!$C$4:$D$300,2,0)</f>
        <v>24.583333333333332</v>
      </c>
      <c r="F116" s="7">
        <f t="shared" si="90"/>
        <v>267956.32979166665</v>
      </c>
      <c r="G116" s="7">
        <f>IFERROR(VLOOKUP($B116,'SpEd BEA Rates by Month'!$B$4:$O$380,$G$1,0),"")</f>
        <v>10013.31</v>
      </c>
      <c r="H116" s="7">
        <f t="shared" si="84"/>
        <v>11515.306499999999</v>
      </c>
      <c r="I116" s="13">
        <f>VLOOKUP($B116,AAFTE!$C$4:$F$300,3,0)</f>
        <v>24.083333333333332</v>
      </c>
      <c r="J116" s="7">
        <f t="shared" si="85"/>
        <v>277326.96487499995</v>
      </c>
      <c r="K116" s="7">
        <f>IFERROR(VLOOKUP($B116,'SpEd BEA Rates by Month'!$B$4:$O$380,$K$1,0),"")</f>
        <v>0</v>
      </c>
      <c r="L116" s="7">
        <f t="shared" si="86"/>
        <v>0</v>
      </c>
      <c r="M116" s="13">
        <f>VLOOKUP($B116,AAFTE!$C$4:$F$300,4,0)</f>
        <v>0</v>
      </c>
      <c r="N116" s="7">
        <f t="shared" si="87"/>
        <v>0</v>
      </c>
      <c r="O116" s="7">
        <f>IFERROR(VLOOKUP($B116,'SpEd BEA Rates by Month'!$B$4:$O$380,$O$1,0),"")</f>
        <v>0</v>
      </c>
      <c r="P116" s="7">
        <f t="shared" si="88"/>
        <v>0</v>
      </c>
      <c r="Q116" s="13">
        <f>VLOOKUP($B116,AAFTE!$C$4:$G$300,5,0)</f>
        <v>0</v>
      </c>
      <c r="R116" s="7">
        <f t="shared" si="89"/>
        <v>0</v>
      </c>
    </row>
    <row r="117" spans="1:18" ht="15.75" thickBot="1" x14ac:dyDescent="0.3">
      <c r="A117" s="1" t="s">
        <v>72</v>
      </c>
      <c r="B117" s="1" t="s">
        <v>81</v>
      </c>
      <c r="C117" s="7">
        <f>IFERROR(VLOOKUP($B117,'SpEd BEA Rates by Month'!$B$4:$C$380,2,0)," ")</f>
        <v>9414.91</v>
      </c>
      <c r="D117" s="7">
        <f t="shared" si="82"/>
        <v>10827.146499999999</v>
      </c>
      <c r="E117" s="13">
        <f>VLOOKUP($B117,AAFTE!$C$4:$D$300,2,0)</f>
        <v>8.4166666666666661</v>
      </c>
      <c r="F117" s="7">
        <f t="shared" si="90"/>
        <v>91128.483041666652</v>
      </c>
      <c r="G117" s="7">
        <f>IFERROR(VLOOKUP($B117,'SpEd BEA Rates by Month'!$B$4:$O$380,$G$1,0),"")</f>
        <v>10002.24</v>
      </c>
      <c r="H117" s="7">
        <f t="shared" si="84"/>
        <v>11502.575999999999</v>
      </c>
      <c r="I117" s="13">
        <f>VLOOKUP($B117,AAFTE!$C$4:$F$300,3,0)</f>
        <v>8.25</v>
      </c>
      <c r="J117" s="7">
        <f t="shared" si="85"/>
        <v>94896.251999999993</v>
      </c>
      <c r="K117" s="7">
        <f>IFERROR(VLOOKUP($B117,'SpEd BEA Rates by Month'!$B$4:$O$380,$K$1,0),"")</f>
        <v>0</v>
      </c>
      <c r="L117" s="7">
        <f t="shared" si="86"/>
        <v>0</v>
      </c>
      <c r="M117" s="13">
        <f>VLOOKUP($B117,AAFTE!$C$4:$F$300,4,0)</f>
        <v>0</v>
      </c>
      <c r="N117" s="7">
        <f t="shared" si="87"/>
        <v>0</v>
      </c>
      <c r="O117" s="7">
        <f>IFERROR(VLOOKUP($B117,'SpEd BEA Rates by Month'!$B$4:$O$380,$O$1,0),"")</f>
        <v>0</v>
      </c>
      <c r="P117" s="7">
        <f t="shared" si="88"/>
        <v>0</v>
      </c>
      <c r="Q117" s="13">
        <f>VLOOKUP($B117,AAFTE!$C$4:$G$300,5,0)</f>
        <v>0</v>
      </c>
      <c r="R117" s="7">
        <f t="shared" si="89"/>
        <v>0</v>
      </c>
    </row>
    <row r="118" spans="1:18" ht="15.75" thickBot="1" x14ac:dyDescent="0.3">
      <c r="A118" s="1" t="s">
        <v>72</v>
      </c>
      <c r="B118" s="1" t="s">
        <v>82</v>
      </c>
      <c r="C118" s="7">
        <f>IFERROR(VLOOKUP($B118,'SpEd BEA Rates by Month'!$B$4:$C$380,2,0)," ")</f>
        <v>9675.09</v>
      </c>
      <c r="D118" s="7">
        <f t="shared" si="82"/>
        <v>11126.353499999999</v>
      </c>
      <c r="E118" s="13">
        <f>VLOOKUP($B118,AAFTE!$C$4:$D$300,2,0)</f>
        <v>1.3333333333333333</v>
      </c>
      <c r="F118" s="7">
        <f t="shared" si="90"/>
        <v>14835.137999999999</v>
      </c>
      <c r="G118" s="7">
        <f>IFERROR(VLOOKUP($B118,'SpEd BEA Rates by Month'!$B$4:$O$380,$G$1,0),"")</f>
        <v>10333.9</v>
      </c>
      <c r="H118" s="7">
        <f t="shared" si="84"/>
        <v>11883.984999999999</v>
      </c>
      <c r="I118" s="13">
        <f>VLOOKUP($B118,AAFTE!$C$4:$F$300,3,0)</f>
        <v>1.0833333333333333</v>
      </c>
      <c r="J118" s="7">
        <f t="shared" si="85"/>
        <v>12874.317083333332</v>
      </c>
      <c r="K118" s="7">
        <f>IFERROR(VLOOKUP($B118,'SpEd BEA Rates by Month'!$B$4:$O$380,$K$1,0),"")</f>
        <v>0</v>
      </c>
      <c r="L118" s="7">
        <f t="shared" si="86"/>
        <v>0</v>
      </c>
      <c r="M118" s="13">
        <f>VLOOKUP($B118,AAFTE!$C$4:$F$300,4,0)</f>
        <v>0</v>
      </c>
      <c r="N118" s="7">
        <f t="shared" si="87"/>
        <v>0</v>
      </c>
      <c r="O118" s="7">
        <f>IFERROR(VLOOKUP($B118,'SpEd BEA Rates by Month'!$B$4:$O$380,$O$1,0),"")</f>
        <v>0</v>
      </c>
      <c r="P118" s="7">
        <f t="shared" si="88"/>
        <v>0</v>
      </c>
      <c r="Q118" s="13">
        <f>VLOOKUP($B118,AAFTE!$C$4:$G$300,5,0)</f>
        <v>0</v>
      </c>
      <c r="R118" s="7">
        <f t="shared" si="89"/>
        <v>0</v>
      </c>
    </row>
    <row r="119" spans="1:18" ht="15.75" thickBot="1" x14ac:dyDescent="0.3">
      <c r="A119" s="5" t="s">
        <v>347</v>
      </c>
      <c r="B119" s="5" t="s">
        <v>844</v>
      </c>
      <c r="C119" s="28" t="str">
        <f>IFERROR(VLOOKUP($B119,'SpEd BEA Rates by Month'!$B$4:$C$380,2,0)," ")</f>
        <v xml:space="preserve"> </v>
      </c>
      <c r="D119" s="11">
        <f>F119/E119</f>
        <v>10989.34409318592</v>
      </c>
      <c r="E119" s="25">
        <f>SUM(E109:E118)</f>
        <v>184.66666666666666</v>
      </c>
      <c r="F119" s="17">
        <f>SUM(F109:F118)</f>
        <v>2029365.5425416667</v>
      </c>
      <c r="G119" s="18" t="str">
        <f>IFERROR(VLOOKUP($B119,'SpEd BEA Rates by Month'!$B$4:$O$380,$G$1,0),"")</f>
        <v/>
      </c>
      <c r="H119" s="10">
        <f>J119/I119</f>
        <v>11570.935655489204</v>
      </c>
      <c r="I119" s="15">
        <f>SUM(I109:I118)</f>
        <v>181.41666666666669</v>
      </c>
      <c r="J119" s="18">
        <f>SUM(J109:J118)</f>
        <v>2099160.5768333334</v>
      </c>
      <c r="K119" s="8" t="str">
        <f>IFERROR(VLOOKUP($B119,'SpEd BEA Rates by Month'!$B$4:$O$380,$K$1,0),"")</f>
        <v/>
      </c>
      <c r="L119" s="9" t="e">
        <f>N119/M119</f>
        <v>#DIV/0!</v>
      </c>
      <c r="M119" s="19">
        <f>SUM(M109:M118)</f>
        <v>0</v>
      </c>
      <c r="N119" s="9">
        <f>SUM(N109:N118)</f>
        <v>0</v>
      </c>
      <c r="O119" s="21" t="str">
        <f>IFERROR(VLOOKUP($B119,'SpEd BEA Rates by Month'!$B$4:$O$380,$O$1,0),"")</f>
        <v/>
      </c>
      <c r="P119" s="21" t="e">
        <f>R119/Q119</f>
        <v>#DIV/0!</v>
      </c>
      <c r="Q119" s="23">
        <f>SUM(Q109:Q118)</f>
        <v>0</v>
      </c>
      <c r="R119" s="21">
        <f>SUM(R109:R118)</f>
        <v>0</v>
      </c>
    </row>
    <row r="120" spans="1:18" ht="15.75" thickBot="1" x14ac:dyDescent="0.3">
      <c r="A120" s="5"/>
      <c r="B120" s="5" t="s">
        <v>872</v>
      </c>
      <c r="C120" s="28" t="str">
        <f>IFERROR(VLOOKUP($B120,'SpEd BEA Rates by Month'!$B$4:$C$380,2,0)," ")</f>
        <v xml:space="preserve"> </v>
      </c>
      <c r="D120" s="11">
        <f>D119/12</f>
        <v>915.77867443216007</v>
      </c>
      <c r="E120" s="14"/>
      <c r="F120" s="24"/>
      <c r="G120" s="18" t="str">
        <f>IFERROR(VLOOKUP($B120,'SpEd BEA Rates by Month'!$B$4:$O$380,$G$1,0),"")</f>
        <v/>
      </c>
      <c r="H120" s="10">
        <f>H119/12</f>
        <v>964.24463795743361</v>
      </c>
      <c r="I120" s="15"/>
      <c r="J120" s="18"/>
      <c r="K120" s="8" t="str">
        <f>IFERROR(VLOOKUP($B120,'SpEd BEA Rates by Month'!$B$4:$O$380,$K$1,0),"")</f>
        <v/>
      </c>
      <c r="L120" s="9" t="e">
        <f>L119/12</f>
        <v>#DIV/0!</v>
      </c>
      <c r="M120" s="19"/>
      <c r="N120" s="9"/>
      <c r="O120" s="21" t="str">
        <f>IFERROR(VLOOKUP($B120,'SpEd BEA Rates by Month'!$B$4:$O$380,$O$1,0),"")</f>
        <v/>
      </c>
      <c r="P120" s="21" t="e">
        <f>P119/12</f>
        <v>#DIV/0!</v>
      </c>
      <c r="Q120" s="23"/>
      <c r="R120" s="21"/>
    </row>
    <row r="121" spans="1:18" ht="15.75" thickBot="1" x14ac:dyDescent="0.3">
      <c r="A121" s="5"/>
      <c r="B121" s="5" t="s">
        <v>853</v>
      </c>
      <c r="C121" s="28" t="str">
        <f>IFERROR(VLOOKUP($B121,'SpEd BEA Rates by Month'!$B$4:$C$380,2,0)," ")</f>
        <v xml:space="preserve"> </v>
      </c>
      <c r="D121" s="11">
        <f>0.05*D120</f>
        <v>45.788933721608004</v>
      </c>
      <c r="E121" s="14"/>
      <c r="F121" s="24"/>
      <c r="G121" s="18" t="str">
        <f>IFERROR(VLOOKUP($B121,'SpEd BEA Rates by Month'!$B$4:$O$380,$G$1,0),"")</f>
        <v/>
      </c>
      <c r="H121" s="10">
        <f>0.05*H120</f>
        <v>48.212231897871682</v>
      </c>
      <c r="I121" s="15"/>
      <c r="J121" s="18"/>
      <c r="K121" s="8" t="str">
        <f>IFERROR(VLOOKUP($B121,'SpEd BEA Rates by Month'!$B$4:$O$380,$K$1,0),"")</f>
        <v/>
      </c>
      <c r="L121" s="9" t="e">
        <f>0.05*L120</f>
        <v>#DIV/0!</v>
      </c>
      <c r="M121" s="19"/>
      <c r="N121" s="9"/>
      <c r="O121" s="21" t="str">
        <f>IFERROR(VLOOKUP($B121,'SpEd BEA Rates by Month'!$B$4:$O$380,$O$1,0),"")</f>
        <v/>
      </c>
      <c r="P121" s="21" t="e">
        <f>0.05*P120</f>
        <v>#DIV/0!</v>
      </c>
      <c r="Q121" s="23"/>
      <c r="R121" s="21"/>
    </row>
    <row r="122" spans="1:18" ht="15.75" thickBot="1" x14ac:dyDescent="0.3">
      <c r="A122" s="5"/>
      <c r="B122" s="5" t="s">
        <v>377</v>
      </c>
      <c r="C122" s="28" t="str">
        <f>IFERROR(VLOOKUP($B122,'SpEd BEA Rates by Month'!$B$4:$C$380,2,0)," ")</f>
        <v xml:space="preserve"> </v>
      </c>
      <c r="D122" s="11">
        <f>D120-D121</f>
        <v>869.98974071055204</v>
      </c>
      <c r="E122" s="14"/>
      <c r="F122" s="11"/>
      <c r="G122" s="18" t="str">
        <f>IFERROR(VLOOKUP($B122,'SpEd BEA Rates by Month'!$B$4:$O$380,$G$1,0),"")</f>
        <v/>
      </c>
      <c r="H122" s="10">
        <f>H120-H121</f>
        <v>916.03240605956194</v>
      </c>
      <c r="I122" s="15"/>
      <c r="J122" s="18"/>
      <c r="K122" s="8" t="str">
        <f>IFERROR(VLOOKUP($B122,'SpEd BEA Rates by Month'!$B$4:$O$380,$K$1,0),"")</f>
        <v/>
      </c>
      <c r="L122" s="9" t="e">
        <f>L120-L121</f>
        <v>#DIV/0!</v>
      </c>
      <c r="M122" s="19"/>
      <c r="N122" s="9"/>
      <c r="O122" s="21" t="str">
        <f>IFERROR(VLOOKUP($B122,'SpEd BEA Rates by Month'!$B$4:$O$380,$O$1,0),"")</f>
        <v/>
      </c>
      <c r="P122" s="21" t="e">
        <f>P120-P121</f>
        <v>#DIV/0!</v>
      </c>
      <c r="Q122" s="23"/>
      <c r="R122" s="21"/>
    </row>
    <row r="123" spans="1:18" ht="15.75" thickBot="1" x14ac:dyDescent="0.3">
      <c r="A123" s="1" t="s">
        <v>83</v>
      </c>
      <c r="B123" s="1" t="s">
        <v>84</v>
      </c>
      <c r="C123" s="7">
        <f>IFERROR(VLOOKUP($B123,'SpEd BEA Rates by Month'!$B$4:$C$380,2,0)," ")</f>
        <v>9437.0300000000007</v>
      </c>
      <c r="D123" s="7">
        <f t="shared" si="82"/>
        <v>10852.584499999999</v>
      </c>
      <c r="E123" s="13">
        <f>VLOOKUP($B123,AAFTE!$C$4:$D$300,2,0)</f>
        <v>19.833333333333332</v>
      </c>
      <c r="F123" s="7">
        <f>D123*E123</f>
        <v>215242.92591666663</v>
      </c>
      <c r="G123" s="7">
        <f>IFERROR(VLOOKUP($B123,'SpEd BEA Rates by Month'!$B$4:$O$380,$G$1,0),"")</f>
        <v>9975.99</v>
      </c>
      <c r="H123" s="7">
        <f t="shared" ref="H123:H135" si="91">G123*1.15</f>
        <v>11472.388499999999</v>
      </c>
      <c r="I123" s="13">
        <f>VLOOKUP($B123,AAFTE!$C$4:$F$300,3,0)</f>
        <v>20.75</v>
      </c>
      <c r="J123" s="7">
        <f t="shared" ref="J123:J135" si="92">H123*I123</f>
        <v>238052.06137499999</v>
      </c>
      <c r="K123" s="7">
        <f>IFERROR(VLOOKUP($B123,'SpEd BEA Rates by Month'!$B$4:$O$380,$K$1,0),"")</f>
        <v>0</v>
      </c>
      <c r="L123" s="7">
        <f t="shared" ref="L123:L135" si="93">K123*1.15</f>
        <v>0</v>
      </c>
      <c r="M123" s="13">
        <f>VLOOKUP($B123,AAFTE!$C$4:$F$300,4,0)</f>
        <v>0</v>
      </c>
      <c r="N123" s="7">
        <f t="shared" ref="N123:N135" si="94">L123*M123</f>
        <v>0</v>
      </c>
      <c r="O123" s="7">
        <f>IFERROR(VLOOKUP($B123,'SpEd BEA Rates by Month'!$B$4:$O$380,$O$1,0),"")</f>
        <v>0</v>
      </c>
      <c r="P123" s="7">
        <f t="shared" ref="P123:P135" si="95">O123*1.15</f>
        <v>0</v>
      </c>
      <c r="Q123" s="13">
        <f>VLOOKUP($B123,AAFTE!$C$4:$G$300,5,0)</f>
        <v>0</v>
      </c>
      <c r="R123" s="7">
        <f t="shared" ref="R123:R135" si="96">P123*Q123</f>
        <v>0</v>
      </c>
    </row>
    <row r="124" spans="1:18" ht="15.75" thickBot="1" x14ac:dyDescent="0.3">
      <c r="A124" s="1" t="s">
        <v>83</v>
      </c>
      <c r="B124" s="1" t="s">
        <v>85</v>
      </c>
      <c r="C124" s="7">
        <f>IFERROR(VLOOKUP($B124,'SpEd BEA Rates by Month'!$B$4:$C$380,2,0)," ")</f>
        <v>10376.08</v>
      </c>
      <c r="D124" s="7">
        <f t="shared" si="82"/>
        <v>11932.491999999998</v>
      </c>
      <c r="E124" s="13">
        <f>VLOOKUP($B124,AAFTE!$C$4:$D$300,2,0)</f>
        <v>3</v>
      </c>
      <c r="F124" s="7">
        <f t="shared" ref="F124:F135" si="97">D124*E124</f>
        <v>35797.475999999995</v>
      </c>
      <c r="G124" s="7">
        <f>IFERROR(VLOOKUP($B124,'SpEd BEA Rates by Month'!$B$4:$O$380,$G$1,0),"")</f>
        <v>10820.89</v>
      </c>
      <c r="H124" s="7">
        <f t="shared" si="91"/>
        <v>12444.023499999998</v>
      </c>
      <c r="I124" s="13">
        <f>VLOOKUP($B124,AAFTE!$C$4:$F$300,3,0)</f>
        <v>3.5</v>
      </c>
      <c r="J124" s="7">
        <f t="shared" si="92"/>
        <v>43554.082249999992</v>
      </c>
      <c r="K124" s="7">
        <f>IFERROR(VLOOKUP($B124,'SpEd BEA Rates by Month'!$B$4:$O$380,$K$1,0),"")</f>
        <v>0</v>
      </c>
      <c r="L124" s="7">
        <f t="shared" si="93"/>
        <v>0</v>
      </c>
      <c r="M124" s="13">
        <f>VLOOKUP($B124,AAFTE!$C$4:$F$300,4,0)</f>
        <v>0</v>
      </c>
      <c r="N124" s="7">
        <f t="shared" si="94"/>
        <v>0</v>
      </c>
      <c r="O124" s="7">
        <f>IFERROR(VLOOKUP($B124,'SpEd BEA Rates by Month'!$B$4:$O$380,$O$1,0),"")</f>
        <v>0</v>
      </c>
      <c r="P124" s="7">
        <f t="shared" si="95"/>
        <v>0</v>
      </c>
      <c r="Q124" s="13">
        <f>VLOOKUP($B124,AAFTE!$C$4:$G$300,5,0)</f>
        <v>0</v>
      </c>
      <c r="R124" s="7">
        <f t="shared" si="96"/>
        <v>0</v>
      </c>
    </row>
    <row r="125" spans="1:18" ht="15.75" thickBot="1" x14ac:dyDescent="0.3">
      <c r="A125" s="1" t="s">
        <v>83</v>
      </c>
      <c r="B125" s="1" t="s">
        <v>86</v>
      </c>
      <c r="C125" s="7">
        <f>IFERROR(VLOOKUP($B125,'SpEd BEA Rates by Month'!$B$4:$C$380,2,0)," ")</f>
        <v>9595.85</v>
      </c>
      <c r="D125" s="7">
        <f t="shared" si="82"/>
        <v>11035.227499999999</v>
      </c>
      <c r="E125" s="13">
        <f>VLOOKUP($B125,AAFTE!$C$4:$D$300,2,0)</f>
        <v>7.833333333333333</v>
      </c>
      <c r="F125" s="7">
        <f t="shared" si="97"/>
        <v>86442.615416666653</v>
      </c>
      <c r="G125" s="7">
        <f>IFERROR(VLOOKUP($B125,'SpEd BEA Rates by Month'!$B$4:$O$380,$G$1,0),"")</f>
        <v>10112.629999999999</v>
      </c>
      <c r="H125" s="7">
        <f t="shared" si="91"/>
        <v>11629.524499999998</v>
      </c>
      <c r="I125" s="13">
        <f>VLOOKUP($B125,AAFTE!$C$4:$F$300,3,0)</f>
        <v>7.583333333333333</v>
      </c>
      <c r="J125" s="7">
        <f t="shared" si="92"/>
        <v>88190.560791666649</v>
      </c>
      <c r="K125" s="7">
        <f>IFERROR(VLOOKUP($B125,'SpEd BEA Rates by Month'!$B$4:$O$380,$K$1,0),"")</f>
        <v>0</v>
      </c>
      <c r="L125" s="7">
        <f t="shared" si="93"/>
        <v>0</v>
      </c>
      <c r="M125" s="13">
        <f>VLOOKUP($B125,AAFTE!$C$4:$F$300,4,0)</f>
        <v>0</v>
      </c>
      <c r="N125" s="7">
        <f t="shared" si="94"/>
        <v>0</v>
      </c>
      <c r="O125" s="7">
        <f>IFERROR(VLOOKUP($B125,'SpEd BEA Rates by Month'!$B$4:$O$380,$O$1,0),"")</f>
        <v>0</v>
      </c>
      <c r="P125" s="7">
        <f t="shared" si="95"/>
        <v>0</v>
      </c>
      <c r="Q125" s="13">
        <f>VLOOKUP($B125,AAFTE!$C$4:$G$300,5,0)</f>
        <v>0</v>
      </c>
      <c r="R125" s="7">
        <f t="shared" si="96"/>
        <v>0</v>
      </c>
    </row>
    <row r="126" spans="1:18" ht="15.75" thickBot="1" x14ac:dyDescent="0.3">
      <c r="A126" s="1" t="s">
        <v>83</v>
      </c>
      <c r="B126" s="1" t="s">
        <v>87</v>
      </c>
      <c r="C126" s="7">
        <f>IFERROR(VLOOKUP($B126,'SpEd BEA Rates by Month'!$B$4:$C$380,2,0)," ")</f>
        <v>9477.98</v>
      </c>
      <c r="D126" s="7">
        <f t="shared" si="82"/>
        <v>10899.676999999998</v>
      </c>
      <c r="E126" s="13">
        <f>VLOOKUP($B126,AAFTE!$C$4:$D$300,2,0)</f>
        <v>9.8333333333333339</v>
      </c>
      <c r="F126" s="7">
        <f t="shared" si="97"/>
        <v>107180.15716666666</v>
      </c>
      <c r="G126" s="7">
        <f>IFERROR(VLOOKUP($B126,'SpEd BEA Rates by Month'!$B$4:$O$380,$G$1,0),"")</f>
        <v>9999.74</v>
      </c>
      <c r="H126" s="7">
        <f t="shared" si="91"/>
        <v>11499.700999999999</v>
      </c>
      <c r="I126" s="13">
        <f>VLOOKUP($B126,AAFTE!$C$4:$F$300,3,0)</f>
        <v>10.666666666666666</v>
      </c>
      <c r="J126" s="7">
        <f t="shared" si="92"/>
        <v>122663.47733333331</v>
      </c>
      <c r="K126" s="7">
        <f>IFERROR(VLOOKUP($B126,'SpEd BEA Rates by Month'!$B$4:$O$380,$K$1,0),"")</f>
        <v>0</v>
      </c>
      <c r="L126" s="7">
        <f t="shared" si="93"/>
        <v>0</v>
      </c>
      <c r="M126" s="13">
        <f>VLOOKUP($B126,AAFTE!$C$4:$F$300,4,0)</f>
        <v>0</v>
      </c>
      <c r="N126" s="7">
        <f t="shared" si="94"/>
        <v>0</v>
      </c>
      <c r="O126" s="7">
        <f>IFERROR(VLOOKUP($B126,'SpEd BEA Rates by Month'!$B$4:$O$380,$O$1,0),"")</f>
        <v>0</v>
      </c>
      <c r="P126" s="7">
        <f t="shared" si="95"/>
        <v>0</v>
      </c>
      <c r="Q126" s="13">
        <f>VLOOKUP($B126,AAFTE!$C$4:$G$300,5,0)</f>
        <v>0</v>
      </c>
      <c r="R126" s="7">
        <f t="shared" si="96"/>
        <v>0</v>
      </c>
    </row>
    <row r="127" spans="1:18" ht="15.75" thickBot="1" x14ac:dyDescent="0.3">
      <c r="A127" s="1" t="s">
        <v>83</v>
      </c>
      <c r="B127" s="1" t="s">
        <v>88</v>
      </c>
      <c r="C127" s="7">
        <f>IFERROR(VLOOKUP($B127,'SpEd BEA Rates by Month'!$B$4:$C$380,2,0)," ")</f>
        <v>9419.84</v>
      </c>
      <c r="D127" s="7">
        <f t="shared" si="82"/>
        <v>10832.815999999999</v>
      </c>
      <c r="E127" s="13">
        <f>VLOOKUP($B127,AAFTE!$C$4:$D$300,2,0)</f>
        <v>0</v>
      </c>
      <c r="F127" s="7">
        <f t="shared" si="97"/>
        <v>0</v>
      </c>
      <c r="G127" s="7">
        <f>IFERROR(VLOOKUP($B127,'SpEd BEA Rates by Month'!$B$4:$O$380,$G$1,0),"")</f>
        <v>9866.57</v>
      </c>
      <c r="H127" s="7">
        <f t="shared" si="91"/>
        <v>11346.555499999999</v>
      </c>
      <c r="I127" s="13">
        <f>VLOOKUP($B127,AAFTE!$C$4:$F$300,3,0)</f>
        <v>0</v>
      </c>
      <c r="J127" s="7">
        <f t="shared" si="92"/>
        <v>0</v>
      </c>
      <c r="K127" s="7">
        <f>IFERROR(VLOOKUP($B127,'SpEd BEA Rates by Month'!$B$4:$O$380,$K$1,0),"")</f>
        <v>0</v>
      </c>
      <c r="L127" s="7">
        <f t="shared" si="93"/>
        <v>0</v>
      </c>
      <c r="M127" s="13">
        <f>VLOOKUP($B127,AAFTE!$C$4:$F$300,4,0)</f>
        <v>0</v>
      </c>
      <c r="N127" s="7">
        <f t="shared" si="94"/>
        <v>0</v>
      </c>
      <c r="O127" s="7">
        <f>IFERROR(VLOOKUP($B127,'SpEd BEA Rates by Month'!$B$4:$O$380,$O$1,0),"")</f>
        <v>0</v>
      </c>
      <c r="P127" s="7">
        <f t="shared" si="95"/>
        <v>0</v>
      </c>
      <c r="Q127" s="13">
        <f>VLOOKUP($B127,AAFTE!$C$4:$G$300,5,0)</f>
        <v>0</v>
      </c>
      <c r="R127" s="7">
        <f t="shared" si="96"/>
        <v>0</v>
      </c>
    </row>
    <row r="128" spans="1:18" ht="15.75" thickBot="1" x14ac:dyDescent="0.3">
      <c r="A128" s="1" t="s">
        <v>83</v>
      </c>
      <c r="B128" s="1" t="s">
        <v>89</v>
      </c>
      <c r="C128" s="7">
        <f>IFERROR(VLOOKUP($B128,'SpEd BEA Rates by Month'!$B$4:$C$380,2,0)," ")</f>
        <v>9811.3799999999992</v>
      </c>
      <c r="D128" s="7">
        <f t="shared" si="82"/>
        <v>11283.086999999998</v>
      </c>
      <c r="E128" s="13">
        <f>VLOOKUP($B128,AAFTE!$C$4:$D$300,2,0)</f>
        <v>6</v>
      </c>
      <c r="F128" s="7">
        <f t="shared" si="97"/>
        <v>67698.521999999983</v>
      </c>
      <c r="G128" s="7">
        <f>IFERROR(VLOOKUP($B128,'SpEd BEA Rates by Month'!$B$4:$O$380,$G$1,0),"")</f>
        <v>10386.07</v>
      </c>
      <c r="H128" s="7">
        <f t="shared" si="91"/>
        <v>11943.980499999998</v>
      </c>
      <c r="I128" s="13">
        <f>VLOOKUP($B128,AAFTE!$C$4:$F$300,3,0)</f>
        <v>5.583333333333333</v>
      </c>
      <c r="J128" s="7">
        <f t="shared" si="92"/>
        <v>66687.224458333323</v>
      </c>
      <c r="K128" s="7">
        <f>IFERROR(VLOOKUP($B128,'SpEd BEA Rates by Month'!$B$4:$O$380,$K$1,0),"")</f>
        <v>0</v>
      </c>
      <c r="L128" s="7">
        <f t="shared" si="93"/>
        <v>0</v>
      </c>
      <c r="M128" s="13">
        <f>VLOOKUP($B128,AAFTE!$C$4:$F$300,4,0)</f>
        <v>0</v>
      </c>
      <c r="N128" s="7">
        <f t="shared" si="94"/>
        <v>0</v>
      </c>
      <c r="O128" s="7">
        <f>IFERROR(VLOOKUP($B128,'SpEd BEA Rates by Month'!$B$4:$O$380,$O$1,0),"")</f>
        <v>0</v>
      </c>
      <c r="P128" s="7">
        <f t="shared" si="95"/>
        <v>0</v>
      </c>
      <c r="Q128" s="13">
        <f>VLOOKUP($B128,AAFTE!$C$4:$G$300,5,0)</f>
        <v>0</v>
      </c>
      <c r="R128" s="7">
        <f t="shared" si="96"/>
        <v>0</v>
      </c>
    </row>
    <row r="129" spans="1:18" ht="15.75" thickBot="1" x14ac:dyDescent="0.3">
      <c r="A129" s="1" t="s">
        <v>83</v>
      </c>
      <c r="B129" s="1" t="s">
        <v>90</v>
      </c>
      <c r="C129" s="7">
        <f>IFERROR(VLOOKUP($B129,'SpEd BEA Rates by Month'!$B$4:$C$380,2,0)," ")</f>
        <v>9755.08</v>
      </c>
      <c r="D129" s="7">
        <f t="shared" si="82"/>
        <v>11218.341999999999</v>
      </c>
      <c r="E129" s="13">
        <f>VLOOKUP($B129,AAFTE!$C$4:$D$300,2,0)</f>
        <v>8.5833333333333339</v>
      </c>
      <c r="F129" s="7">
        <f t="shared" si="97"/>
        <v>96290.768833333335</v>
      </c>
      <c r="G129" s="7">
        <f>IFERROR(VLOOKUP($B129,'SpEd BEA Rates by Month'!$B$4:$O$380,$G$1,0),"")</f>
        <v>10285.24</v>
      </c>
      <c r="H129" s="7">
        <f t="shared" si="91"/>
        <v>11828.025999999998</v>
      </c>
      <c r="I129" s="13">
        <f>VLOOKUP($B129,AAFTE!$C$4:$F$300,3,0)</f>
        <v>8.1666666666666661</v>
      </c>
      <c r="J129" s="7">
        <f t="shared" si="92"/>
        <v>96595.545666666643</v>
      </c>
      <c r="K129" s="7">
        <f>IFERROR(VLOOKUP($B129,'SpEd BEA Rates by Month'!$B$4:$O$380,$K$1,0),"")</f>
        <v>0</v>
      </c>
      <c r="L129" s="7">
        <f t="shared" si="93"/>
        <v>0</v>
      </c>
      <c r="M129" s="13">
        <f>VLOOKUP($B129,AAFTE!$C$4:$F$300,4,0)</f>
        <v>0</v>
      </c>
      <c r="N129" s="7">
        <f t="shared" si="94"/>
        <v>0</v>
      </c>
      <c r="O129" s="7">
        <f>IFERROR(VLOOKUP($B129,'SpEd BEA Rates by Month'!$B$4:$O$380,$O$1,0),"")</f>
        <v>0</v>
      </c>
      <c r="P129" s="7">
        <f t="shared" si="95"/>
        <v>0</v>
      </c>
      <c r="Q129" s="13">
        <f>VLOOKUP($B129,AAFTE!$C$4:$G$300,5,0)</f>
        <v>0</v>
      </c>
      <c r="R129" s="7">
        <f t="shared" si="96"/>
        <v>0</v>
      </c>
    </row>
    <row r="130" spans="1:18" ht="15.75" thickBot="1" x14ac:dyDescent="0.3">
      <c r="A130" s="1" t="s">
        <v>83</v>
      </c>
      <c r="B130" s="1" t="s">
        <v>91</v>
      </c>
      <c r="C130" s="7">
        <f>IFERROR(VLOOKUP($B130,'SpEd BEA Rates by Month'!$B$4:$C$380,2,0)," ")</f>
        <v>9553.14</v>
      </c>
      <c r="D130" s="7">
        <f t="shared" si="82"/>
        <v>10986.110999999999</v>
      </c>
      <c r="E130" s="13">
        <f>VLOOKUP($B130,AAFTE!$C$4:$D$300,2,0)</f>
        <v>1.0833333333333333</v>
      </c>
      <c r="F130" s="7">
        <f t="shared" si="97"/>
        <v>11901.620249999998</v>
      </c>
      <c r="G130" s="7">
        <f>IFERROR(VLOOKUP($B130,'SpEd BEA Rates by Month'!$B$4:$O$380,$G$1,0),"")</f>
        <v>10090.01</v>
      </c>
      <c r="H130" s="7">
        <f t="shared" si="91"/>
        <v>11603.511499999999</v>
      </c>
      <c r="I130" s="13">
        <f>VLOOKUP($B130,AAFTE!$C$4:$F$300,3,0)</f>
        <v>1.3333333333333333</v>
      </c>
      <c r="J130" s="7">
        <f t="shared" si="92"/>
        <v>15471.348666666665</v>
      </c>
      <c r="K130" s="7">
        <f>IFERROR(VLOOKUP($B130,'SpEd BEA Rates by Month'!$B$4:$O$380,$K$1,0),"")</f>
        <v>0</v>
      </c>
      <c r="L130" s="7">
        <f t="shared" si="93"/>
        <v>0</v>
      </c>
      <c r="M130" s="13">
        <f>VLOOKUP($B130,AAFTE!$C$4:$F$300,4,0)</f>
        <v>0</v>
      </c>
      <c r="N130" s="7">
        <f t="shared" si="94"/>
        <v>0</v>
      </c>
      <c r="O130" s="7">
        <f>IFERROR(VLOOKUP($B130,'SpEd BEA Rates by Month'!$B$4:$O$380,$O$1,0),"")</f>
        <v>0</v>
      </c>
      <c r="P130" s="7">
        <f t="shared" si="95"/>
        <v>0</v>
      </c>
      <c r="Q130" s="13">
        <f>VLOOKUP($B130,AAFTE!$C$4:$G$300,5,0)</f>
        <v>0</v>
      </c>
      <c r="R130" s="7">
        <f t="shared" si="96"/>
        <v>0</v>
      </c>
    </row>
    <row r="131" spans="1:18" ht="15.75" thickBot="1" x14ac:dyDescent="0.3">
      <c r="A131" s="1" t="s">
        <v>83</v>
      </c>
      <c r="B131" s="1" t="s">
        <v>92</v>
      </c>
      <c r="C131" s="7">
        <f>IFERROR(VLOOKUP($B131,'SpEd BEA Rates by Month'!$B$4:$C$380,2,0)," ")</f>
        <v>9577.51</v>
      </c>
      <c r="D131" s="7">
        <f t="shared" si="82"/>
        <v>11014.136499999999</v>
      </c>
      <c r="E131" s="13">
        <f>VLOOKUP($B131,AAFTE!$C$4:$D$300,2,0)</f>
        <v>3.5833333333333335</v>
      </c>
      <c r="F131" s="7">
        <f t="shared" si="97"/>
        <v>39467.322458333329</v>
      </c>
      <c r="G131" s="7">
        <f>IFERROR(VLOOKUP($B131,'SpEd BEA Rates by Month'!$B$4:$O$380,$G$1,0),"")</f>
        <v>10086.33</v>
      </c>
      <c r="H131" s="7">
        <f t="shared" si="91"/>
        <v>11599.279499999999</v>
      </c>
      <c r="I131" s="13">
        <f>VLOOKUP($B131,AAFTE!$C$4:$F$300,3,0)</f>
        <v>3</v>
      </c>
      <c r="J131" s="7">
        <f t="shared" si="92"/>
        <v>34797.838499999998</v>
      </c>
      <c r="K131" s="7">
        <f>IFERROR(VLOOKUP($B131,'SpEd BEA Rates by Month'!$B$4:$O$380,$K$1,0),"")</f>
        <v>0</v>
      </c>
      <c r="L131" s="7">
        <f t="shared" si="93"/>
        <v>0</v>
      </c>
      <c r="M131" s="13">
        <f>VLOOKUP($B131,AAFTE!$C$4:$F$300,4,0)</f>
        <v>0</v>
      </c>
      <c r="N131" s="7">
        <f t="shared" si="94"/>
        <v>0</v>
      </c>
      <c r="O131" s="7">
        <f>IFERROR(VLOOKUP($B131,'SpEd BEA Rates by Month'!$B$4:$O$380,$O$1,0),"")</f>
        <v>0</v>
      </c>
      <c r="P131" s="7">
        <f t="shared" si="95"/>
        <v>0</v>
      </c>
      <c r="Q131" s="13">
        <f>VLOOKUP($B131,AAFTE!$C$4:$G$300,5,0)</f>
        <v>0</v>
      </c>
      <c r="R131" s="7">
        <f t="shared" si="96"/>
        <v>0</v>
      </c>
    </row>
    <row r="132" spans="1:18" ht="15.75" thickBot="1" x14ac:dyDescent="0.3">
      <c r="A132" s="1" t="s">
        <v>83</v>
      </c>
      <c r="B132" s="1" t="s">
        <v>93</v>
      </c>
      <c r="C132" s="7">
        <f>IFERROR(VLOOKUP($B132,'SpEd BEA Rates by Month'!$B$4:$C$380,2,0)," ")</f>
        <v>9495.49</v>
      </c>
      <c r="D132" s="7">
        <f t="shared" si="82"/>
        <v>10919.813499999998</v>
      </c>
      <c r="E132" s="13">
        <f>VLOOKUP($B132,AAFTE!$C$4:$D$300,2,0)</f>
        <v>3.25</v>
      </c>
      <c r="F132" s="7">
        <f t="shared" si="97"/>
        <v>35489.393874999994</v>
      </c>
      <c r="G132" s="7">
        <f>IFERROR(VLOOKUP($B132,'SpEd BEA Rates by Month'!$B$4:$O$380,$G$1,0),"")</f>
        <v>9921.49</v>
      </c>
      <c r="H132" s="7">
        <f t="shared" si="91"/>
        <v>11409.713499999998</v>
      </c>
      <c r="I132" s="13">
        <f>VLOOKUP($B132,AAFTE!$C$4:$F$300,3,0)</f>
        <v>3.1666666666666665</v>
      </c>
      <c r="J132" s="7">
        <f t="shared" si="92"/>
        <v>36130.75941666666</v>
      </c>
      <c r="K132" s="7">
        <f>IFERROR(VLOOKUP($B132,'SpEd BEA Rates by Month'!$B$4:$O$380,$K$1,0),"")</f>
        <v>0</v>
      </c>
      <c r="L132" s="7">
        <f t="shared" si="93"/>
        <v>0</v>
      </c>
      <c r="M132" s="13">
        <f>VLOOKUP($B132,AAFTE!$C$4:$F$300,4,0)</f>
        <v>0</v>
      </c>
      <c r="N132" s="7">
        <f t="shared" si="94"/>
        <v>0</v>
      </c>
      <c r="O132" s="7">
        <f>IFERROR(VLOOKUP($B132,'SpEd BEA Rates by Month'!$B$4:$O$380,$O$1,0),"")</f>
        <v>0</v>
      </c>
      <c r="P132" s="7">
        <f t="shared" si="95"/>
        <v>0</v>
      </c>
      <c r="Q132" s="13">
        <f>VLOOKUP($B132,AAFTE!$C$4:$G$300,5,0)</f>
        <v>0</v>
      </c>
      <c r="R132" s="7">
        <f t="shared" si="96"/>
        <v>0</v>
      </c>
    </row>
    <row r="133" spans="1:18" ht="15.75" thickBot="1" x14ac:dyDescent="0.3">
      <c r="A133" s="1" t="s">
        <v>83</v>
      </c>
      <c r="B133" s="1" t="s">
        <v>94</v>
      </c>
      <c r="C133" s="7">
        <f>IFERROR(VLOOKUP($B133,'SpEd BEA Rates by Month'!$B$4:$C$380,2,0)," ")</f>
        <v>9746.2199999999993</v>
      </c>
      <c r="D133" s="7">
        <f t="shared" si="82"/>
        <v>11208.152999999998</v>
      </c>
      <c r="E133" s="13">
        <f>VLOOKUP($B133,AAFTE!$C$4:$D$300,2,0)</f>
        <v>1.5833333333333333</v>
      </c>
      <c r="F133" s="7">
        <f t="shared" si="97"/>
        <v>17746.242249999996</v>
      </c>
      <c r="G133" s="7">
        <f>IFERROR(VLOOKUP($B133,'SpEd BEA Rates by Month'!$B$4:$O$380,$G$1,0),"")</f>
        <v>10102.719999999999</v>
      </c>
      <c r="H133" s="7">
        <f t="shared" si="91"/>
        <v>11618.127999999999</v>
      </c>
      <c r="I133" s="13">
        <f>VLOOKUP($B133,AAFTE!$C$4:$F$300,3,0)</f>
        <v>2.0833333333333335</v>
      </c>
      <c r="J133" s="7">
        <f t="shared" si="92"/>
        <v>24204.433333333334</v>
      </c>
      <c r="K133" s="7">
        <f>IFERROR(VLOOKUP($B133,'SpEd BEA Rates by Month'!$B$4:$O$380,$K$1,0),"")</f>
        <v>0</v>
      </c>
      <c r="L133" s="7">
        <f t="shared" si="93"/>
        <v>0</v>
      </c>
      <c r="M133" s="13">
        <f>VLOOKUP($B133,AAFTE!$C$4:$F$300,4,0)</f>
        <v>0</v>
      </c>
      <c r="N133" s="7">
        <f t="shared" si="94"/>
        <v>0</v>
      </c>
      <c r="O133" s="7">
        <f>IFERROR(VLOOKUP($B133,'SpEd BEA Rates by Month'!$B$4:$O$380,$O$1,0),"")</f>
        <v>0</v>
      </c>
      <c r="P133" s="7">
        <f t="shared" si="95"/>
        <v>0</v>
      </c>
      <c r="Q133" s="13">
        <f>VLOOKUP($B133,AAFTE!$C$4:$G$300,5,0)</f>
        <v>0</v>
      </c>
      <c r="R133" s="7">
        <f t="shared" si="96"/>
        <v>0</v>
      </c>
    </row>
    <row r="134" spans="1:18" ht="15.75" thickBot="1" x14ac:dyDescent="0.3">
      <c r="A134" s="1" t="s">
        <v>83</v>
      </c>
      <c r="B134" s="1" t="s">
        <v>95</v>
      </c>
      <c r="C134" s="7">
        <f>IFERROR(VLOOKUP($B134,'SpEd BEA Rates by Month'!$B$4:$C$380,2,0)," ")</f>
        <v>9574.25</v>
      </c>
      <c r="D134" s="7">
        <f t="shared" si="82"/>
        <v>11010.387499999999</v>
      </c>
      <c r="E134" s="13">
        <f>VLOOKUP($B134,AAFTE!$C$4:$D$300,2,0)</f>
        <v>1.3333333333333333</v>
      </c>
      <c r="F134" s="7">
        <f t="shared" si="97"/>
        <v>14680.516666666665</v>
      </c>
      <c r="G134" s="7">
        <f>IFERROR(VLOOKUP($B134,'SpEd BEA Rates by Month'!$B$4:$O$380,$G$1,0),"")</f>
        <v>10093.719999999999</v>
      </c>
      <c r="H134" s="7">
        <f t="shared" si="91"/>
        <v>11607.777999999998</v>
      </c>
      <c r="I134" s="13">
        <f>VLOOKUP($B134,AAFTE!$C$4:$F$300,3,0)</f>
        <v>1.0833333333333333</v>
      </c>
      <c r="J134" s="7">
        <f t="shared" si="92"/>
        <v>12575.09283333333</v>
      </c>
      <c r="K134" s="7">
        <f>IFERROR(VLOOKUP($B134,'SpEd BEA Rates by Month'!$B$4:$O$380,$K$1,0),"")</f>
        <v>0</v>
      </c>
      <c r="L134" s="7">
        <f t="shared" si="93"/>
        <v>0</v>
      </c>
      <c r="M134" s="13">
        <f>VLOOKUP($B134,AAFTE!$C$4:$F$300,4,0)</f>
        <v>0</v>
      </c>
      <c r="N134" s="7">
        <f t="shared" si="94"/>
        <v>0</v>
      </c>
      <c r="O134" s="7">
        <f>IFERROR(VLOOKUP($B134,'SpEd BEA Rates by Month'!$B$4:$O$380,$O$1,0),"")</f>
        <v>0</v>
      </c>
      <c r="P134" s="7">
        <f t="shared" si="95"/>
        <v>0</v>
      </c>
      <c r="Q134" s="13">
        <f>VLOOKUP($B134,AAFTE!$C$4:$G$300,5,0)</f>
        <v>0</v>
      </c>
      <c r="R134" s="7">
        <f t="shared" si="96"/>
        <v>0</v>
      </c>
    </row>
    <row r="135" spans="1:18" ht="15.75" thickBot="1" x14ac:dyDescent="0.3">
      <c r="A135" s="1" t="s">
        <v>83</v>
      </c>
      <c r="B135" s="1" t="s">
        <v>96</v>
      </c>
      <c r="C135" s="7">
        <f>IFERROR(VLOOKUP($B135,'SpEd BEA Rates by Month'!$B$4:$C$380,2,0)," ")</f>
        <v>9515.18</v>
      </c>
      <c r="D135" s="7">
        <f t="shared" si="82"/>
        <v>10942.457</v>
      </c>
      <c r="E135" s="13">
        <f>VLOOKUP($B135,AAFTE!$C$4:$D$300,2,0)</f>
        <v>0</v>
      </c>
      <c r="F135" s="7">
        <f t="shared" si="97"/>
        <v>0</v>
      </c>
      <c r="G135" s="7">
        <f>IFERROR(VLOOKUP($B135,'SpEd BEA Rates by Month'!$B$4:$O$380,$G$1,0),"")</f>
        <v>10064.61</v>
      </c>
      <c r="H135" s="7">
        <f t="shared" si="91"/>
        <v>11574.3015</v>
      </c>
      <c r="I135" s="13">
        <f>VLOOKUP($B135,AAFTE!$C$4:$F$300,3,0)</f>
        <v>0</v>
      </c>
      <c r="J135" s="7">
        <f t="shared" si="92"/>
        <v>0</v>
      </c>
      <c r="K135" s="7">
        <f>IFERROR(VLOOKUP($B135,'SpEd BEA Rates by Month'!$B$4:$O$380,$K$1,0),"")</f>
        <v>0</v>
      </c>
      <c r="L135" s="7">
        <f t="shared" si="93"/>
        <v>0</v>
      </c>
      <c r="M135" s="13">
        <f>VLOOKUP($B135,AAFTE!$C$4:$F$300,4,0)</f>
        <v>0</v>
      </c>
      <c r="N135" s="7">
        <f t="shared" si="94"/>
        <v>0</v>
      </c>
      <c r="O135" s="7">
        <f>IFERROR(VLOOKUP($B135,'SpEd BEA Rates by Month'!$B$4:$O$380,$O$1,0),"")</f>
        <v>0</v>
      </c>
      <c r="P135" s="7">
        <f t="shared" si="95"/>
        <v>0</v>
      </c>
      <c r="Q135" s="13">
        <f>VLOOKUP($B135,AAFTE!$C$4:$G$300,5,0)</f>
        <v>0</v>
      </c>
      <c r="R135" s="7">
        <f t="shared" si="96"/>
        <v>0</v>
      </c>
    </row>
    <row r="136" spans="1:18" ht="15.75" thickBot="1" x14ac:dyDescent="0.3">
      <c r="A136" s="5" t="s">
        <v>348</v>
      </c>
      <c r="B136" s="5" t="s">
        <v>844</v>
      </c>
      <c r="C136" s="28" t="str">
        <f>IFERROR(VLOOKUP($B136,'SpEd BEA Rates by Month'!$B$4:$C$380,2,0)," ")</f>
        <v xml:space="preserve"> </v>
      </c>
      <c r="D136" s="11">
        <f>F136/E136</f>
        <v>11043.300543615675</v>
      </c>
      <c r="E136" s="25">
        <f>SUM(E123:E135)</f>
        <v>65.916666666666671</v>
      </c>
      <c r="F136" s="17">
        <f>SUM(F123:F135)</f>
        <v>727937.56083333329</v>
      </c>
      <c r="G136" s="18" t="str">
        <f>IFERROR(VLOOKUP($B136,'SpEd BEA Rates by Month'!$B$4:$O$380,$G$1,0),"")</f>
        <v/>
      </c>
      <c r="H136" s="10">
        <f>J136/I136</f>
        <v>11640.185673100874</v>
      </c>
      <c r="I136" s="15">
        <f>SUM(I123:I135)</f>
        <v>66.916666666666657</v>
      </c>
      <c r="J136" s="18">
        <f>SUM(J123:J135)</f>
        <v>778922.42462499999</v>
      </c>
      <c r="K136" s="8" t="str">
        <f>IFERROR(VLOOKUP($B136,'SpEd BEA Rates by Month'!$B$4:$O$380,$K$1,0),"")</f>
        <v/>
      </c>
      <c r="L136" s="9" t="e">
        <f>N136/M136</f>
        <v>#DIV/0!</v>
      </c>
      <c r="M136" s="19">
        <f>SUM(M123:M135)</f>
        <v>0</v>
      </c>
      <c r="N136" s="9">
        <f>SUM(N123:N135)</f>
        <v>0</v>
      </c>
      <c r="O136" s="21" t="str">
        <f>IFERROR(VLOOKUP($B136,'SpEd BEA Rates by Month'!$B$4:$O$380,$O$1,0),"")</f>
        <v/>
      </c>
      <c r="P136" s="21" t="e">
        <f>R136/Q136</f>
        <v>#DIV/0!</v>
      </c>
      <c r="Q136" s="23">
        <f>SUM(Q123:Q135)</f>
        <v>0</v>
      </c>
      <c r="R136" s="21">
        <f>SUM(R123:R135)</f>
        <v>0</v>
      </c>
    </row>
    <row r="137" spans="1:18" ht="15.75" thickBot="1" x14ac:dyDescent="0.3">
      <c r="A137" s="5"/>
      <c r="B137" s="5" t="s">
        <v>872</v>
      </c>
      <c r="C137" s="28" t="str">
        <f>IFERROR(VLOOKUP($B137,'SpEd BEA Rates by Month'!$B$4:$C$380,2,0)," ")</f>
        <v xml:space="preserve"> </v>
      </c>
      <c r="D137" s="11">
        <f>D136/12</f>
        <v>920.27504530130625</v>
      </c>
      <c r="E137" s="14"/>
      <c r="F137" s="24"/>
      <c r="G137" s="18" t="str">
        <f>IFERROR(VLOOKUP($B137,'SpEd BEA Rates by Month'!$B$4:$O$380,$G$1,0),"")</f>
        <v/>
      </c>
      <c r="H137" s="10">
        <f>H136/12</f>
        <v>970.01547275840619</v>
      </c>
      <c r="I137" s="15"/>
      <c r="J137" s="18"/>
      <c r="K137" s="8" t="str">
        <f>IFERROR(VLOOKUP($B137,'SpEd BEA Rates by Month'!$B$4:$O$380,$K$1,0),"")</f>
        <v/>
      </c>
      <c r="L137" s="9" t="e">
        <f>L136/12</f>
        <v>#DIV/0!</v>
      </c>
      <c r="M137" s="19"/>
      <c r="N137" s="9"/>
      <c r="O137" s="21" t="str">
        <f>IFERROR(VLOOKUP($B137,'SpEd BEA Rates by Month'!$B$4:$O$380,$O$1,0),"")</f>
        <v/>
      </c>
      <c r="P137" s="21" t="e">
        <f>P136/12</f>
        <v>#DIV/0!</v>
      </c>
      <c r="Q137" s="23"/>
      <c r="R137" s="21"/>
    </row>
    <row r="138" spans="1:18" ht="15.75" thickBot="1" x14ac:dyDescent="0.3">
      <c r="A138" s="5"/>
      <c r="B138" s="5" t="s">
        <v>853</v>
      </c>
      <c r="C138" s="28" t="str">
        <f>IFERROR(VLOOKUP($B138,'SpEd BEA Rates by Month'!$B$4:$C$380,2,0)," ")</f>
        <v xml:space="preserve"> </v>
      </c>
      <c r="D138" s="11">
        <f>0.05*D137</f>
        <v>46.013752265065314</v>
      </c>
      <c r="E138" s="14"/>
      <c r="F138" s="24"/>
      <c r="G138" s="18" t="str">
        <f>IFERROR(VLOOKUP($B138,'SpEd BEA Rates by Month'!$B$4:$O$380,$G$1,0),"")</f>
        <v/>
      </c>
      <c r="H138" s="10">
        <f>0.05*H137</f>
        <v>48.500773637920311</v>
      </c>
      <c r="I138" s="15"/>
      <c r="J138" s="18"/>
      <c r="K138" s="8" t="str">
        <f>IFERROR(VLOOKUP($B138,'SpEd BEA Rates by Month'!$B$4:$O$380,$K$1,0),"")</f>
        <v/>
      </c>
      <c r="L138" s="9" t="e">
        <f>0.05*L137</f>
        <v>#DIV/0!</v>
      </c>
      <c r="M138" s="19"/>
      <c r="N138" s="9"/>
      <c r="O138" s="21" t="str">
        <f>IFERROR(VLOOKUP($B138,'SpEd BEA Rates by Month'!$B$4:$O$380,$O$1,0),"")</f>
        <v/>
      </c>
      <c r="P138" s="21" t="e">
        <f>0.05*P137</f>
        <v>#DIV/0!</v>
      </c>
      <c r="Q138" s="23"/>
      <c r="R138" s="21"/>
    </row>
    <row r="139" spans="1:18" ht="15.75" thickBot="1" x14ac:dyDescent="0.3">
      <c r="A139" s="5"/>
      <c r="B139" s="5" t="s">
        <v>377</v>
      </c>
      <c r="C139" s="28" t="str">
        <f>IFERROR(VLOOKUP($B139,'SpEd BEA Rates by Month'!$B$4:$C$380,2,0)," ")</f>
        <v xml:space="preserve"> </v>
      </c>
      <c r="D139" s="11">
        <f>D137-D138</f>
        <v>874.26129303624089</v>
      </c>
      <c r="E139" s="14"/>
      <c r="F139" s="11"/>
      <c r="G139" s="18" t="str">
        <f>IFERROR(VLOOKUP($B139,'SpEd BEA Rates by Month'!$B$4:$O$380,$G$1,0),"")</f>
        <v/>
      </c>
      <c r="H139" s="10">
        <f>H137-H138</f>
        <v>921.51469912048583</v>
      </c>
      <c r="I139" s="15"/>
      <c r="J139" s="18"/>
      <c r="K139" s="8" t="str">
        <f>IFERROR(VLOOKUP($B139,'SpEd BEA Rates by Month'!$B$4:$O$380,$K$1,0),"")</f>
        <v/>
      </c>
      <c r="L139" s="9" t="e">
        <f>L137-L138</f>
        <v>#DIV/0!</v>
      </c>
      <c r="M139" s="19"/>
      <c r="N139" s="9"/>
      <c r="O139" s="21" t="str">
        <f>IFERROR(VLOOKUP($B139,'SpEd BEA Rates by Month'!$B$4:$O$380,$O$1,0),"")</f>
        <v/>
      </c>
      <c r="P139" s="21" t="e">
        <f>P137-P138</f>
        <v>#DIV/0!</v>
      </c>
      <c r="Q139" s="23"/>
      <c r="R139" s="21"/>
    </row>
    <row r="140" spans="1:18" ht="15.75" thickBot="1" x14ac:dyDescent="0.3">
      <c r="A140" s="1" t="s">
        <v>97</v>
      </c>
      <c r="B140" s="1" t="s">
        <v>98</v>
      </c>
      <c r="C140" s="7">
        <f>IFERROR(VLOOKUP($B140,'SpEd BEA Rates by Month'!$B$4:$C$380,2,0)," ")</f>
        <v>10457.629999999999</v>
      </c>
      <c r="D140" s="7">
        <f t="shared" si="82"/>
        <v>12026.274499999998</v>
      </c>
      <c r="E140" s="13">
        <f>VLOOKUP($B140,AAFTE!$C$4:$D$300,2,0)</f>
        <v>10.833333333333334</v>
      </c>
      <c r="F140" s="7">
        <f>D140*E140</f>
        <v>130284.64041666665</v>
      </c>
      <c r="G140" s="7">
        <f>IFERROR(VLOOKUP($B140,'SpEd BEA Rates by Month'!$B$4:$O$380,$G$1,0),"")</f>
        <v>10886.08</v>
      </c>
      <c r="H140" s="7">
        <f t="shared" ref="H140:H142" si="98">G140*1.15</f>
        <v>12518.991999999998</v>
      </c>
      <c r="I140" s="13">
        <f>VLOOKUP($B140,AAFTE!$C$4:$F$300,3,0)</f>
        <v>11.916666666666666</v>
      </c>
      <c r="J140" s="7">
        <f t="shared" ref="J140:J142" si="99">H140*I140</f>
        <v>149184.65466666664</v>
      </c>
      <c r="K140" s="7">
        <f>IFERROR(VLOOKUP($B140,'SpEd BEA Rates by Month'!$B$4:$O$380,$K$1,0),"")</f>
        <v>0</v>
      </c>
      <c r="L140" s="7">
        <f t="shared" ref="L140:L142" si="100">K140*1.15</f>
        <v>0</v>
      </c>
      <c r="M140" s="13">
        <f>VLOOKUP($B140,AAFTE!$C$4:$F$300,4,0)</f>
        <v>0</v>
      </c>
      <c r="N140" s="7">
        <f t="shared" ref="N140:N142" si="101">L140*M140</f>
        <v>0</v>
      </c>
      <c r="O140" s="7">
        <f>IFERROR(VLOOKUP($B140,'SpEd BEA Rates by Month'!$B$4:$O$380,$O$1,0),"")</f>
        <v>0</v>
      </c>
      <c r="P140" s="7">
        <f t="shared" ref="P140:P142" si="102">O140*1.15</f>
        <v>0</v>
      </c>
      <c r="Q140" s="13">
        <f>VLOOKUP($B140,AAFTE!$C$4:$G$300,5,0)</f>
        <v>0</v>
      </c>
      <c r="R140" s="7">
        <f t="shared" ref="R140:R142" si="103">P140*Q140</f>
        <v>0</v>
      </c>
    </row>
    <row r="141" spans="1:18" ht="15.75" thickBot="1" x14ac:dyDescent="0.3">
      <c r="A141" s="1" t="s">
        <v>97</v>
      </c>
      <c r="B141" s="1" t="s">
        <v>99</v>
      </c>
      <c r="C141" s="7">
        <f>IFERROR(VLOOKUP($B141,'SpEd BEA Rates by Month'!$B$4:$C$380,2,0)," ")</f>
        <v>10394.39</v>
      </c>
      <c r="D141" s="7">
        <f t="shared" si="82"/>
        <v>11953.548499999999</v>
      </c>
      <c r="E141" s="13">
        <f>VLOOKUP($B141,AAFTE!$C$4:$D$300,2,0)</f>
        <v>114.33333333333333</v>
      </c>
      <c r="F141" s="7">
        <f t="shared" ref="F141:F142" si="104">D141*E141</f>
        <v>1366689.0451666664</v>
      </c>
      <c r="G141" s="7">
        <f>IFERROR(VLOOKUP($B141,'SpEd BEA Rates by Month'!$B$4:$O$380,$G$1,0),"")</f>
        <v>10966.13</v>
      </c>
      <c r="H141" s="7">
        <f t="shared" si="98"/>
        <v>12611.049499999997</v>
      </c>
      <c r="I141" s="13">
        <f>VLOOKUP($B141,AAFTE!$C$4:$F$300,3,0)</f>
        <v>111.83333333333333</v>
      </c>
      <c r="J141" s="7">
        <f t="shared" si="99"/>
        <v>1410335.7024166663</v>
      </c>
      <c r="K141" s="7">
        <f>IFERROR(VLOOKUP($B141,'SpEd BEA Rates by Month'!$B$4:$O$380,$K$1,0),"")</f>
        <v>0</v>
      </c>
      <c r="L141" s="7">
        <f t="shared" si="100"/>
        <v>0</v>
      </c>
      <c r="M141" s="13">
        <f>VLOOKUP($B141,AAFTE!$C$4:$F$300,4,0)</f>
        <v>0</v>
      </c>
      <c r="N141" s="7">
        <f t="shared" si="101"/>
        <v>0</v>
      </c>
      <c r="O141" s="7">
        <f>IFERROR(VLOOKUP($B141,'SpEd BEA Rates by Month'!$B$4:$O$380,$O$1,0),"")</f>
        <v>0</v>
      </c>
      <c r="P141" s="7">
        <f t="shared" si="102"/>
        <v>0</v>
      </c>
      <c r="Q141" s="13">
        <f>VLOOKUP($B141,AAFTE!$C$4:$G$300,5,0)</f>
        <v>0</v>
      </c>
      <c r="R141" s="7">
        <f t="shared" si="103"/>
        <v>0</v>
      </c>
    </row>
    <row r="142" spans="1:18" ht="15.75" thickBot="1" x14ac:dyDescent="0.3">
      <c r="A142" s="1" t="s">
        <v>97</v>
      </c>
      <c r="B142" s="1" t="s">
        <v>100</v>
      </c>
      <c r="C142" s="7">
        <f>IFERROR(VLOOKUP($B142,'SpEd BEA Rates by Month'!$B$4:$C$380,2,0)," ")</f>
        <v>10681.83</v>
      </c>
      <c r="D142" s="7">
        <f t="shared" si="82"/>
        <v>12284.104499999999</v>
      </c>
      <c r="E142" s="13">
        <f>VLOOKUP($B142,AAFTE!$C$4:$D$300,2,0)</f>
        <v>4.666666666666667</v>
      </c>
      <c r="F142" s="7">
        <f t="shared" si="104"/>
        <v>57325.821000000004</v>
      </c>
      <c r="G142" s="7">
        <f>IFERROR(VLOOKUP($B142,'SpEd BEA Rates by Month'!$B$4:$O$380,$G$1,0),"")</f>
        <v>11298.26</v>
      </c>
      <c r="H142" s="7">
        <f t="shared" si="98"/>
        <v>12992.999</v>
      </c>
      <c r="I142" s="13">
        <f>VLOOKUP($B142,AAFTE!$C$4:$F$300,3,0)</f>
        <v>4.416666666666667</v>
      </c>
      <c r="J142" s="7">
        <f t="shared" si="99"/>
        <v>57385.745583333337</v>
      </c>
      <c r="K142" s="7">
        <f>IFERROR(VLOOKUP($B142,'SpEd BEA Rates by Month'!$B$4:$O$380,$K$1,0),"")</f>
        <v>0</v>
      </c>
      <c r="L142" s="7">
        <f t="shared" si="100"/>
        <v>0</v>
      </c>
      <c r="M142" s="13">
        <f>VLOOKUP($B142,AAFTE!$C$4:$F$300,4,0)</f>
        <v>0</v>
      </c>
      <c r="N142" s="7">
        <f t="shared" si="101"/>
        <v>0</v>
      </c>
      <c r="O142" s="7">
        <f>IFERROR(VLOOKUP($B142,'SpEd BEA Rates by Month'!$B$4:$O$380,$O$1,0),"")</f>
        <v>0</v>
      </c>
      <c r="P142" s="7">
        <f t="shared" si="102"/>
        <v>0</v>
      </c>
      <c r="Q142" s="13">
        <f>VLOOKUP($B142,AAFTE!$C$4:$G$300,5,0)</f>
        <v>0</v>
      </c>
      <c r="R142" s="7">
        <f t="shared" si="103"/>
        <v>0</v>
      </c>
    </row>
    <row r="143" spans="1:18" ht="15.75" thickBot="1" x14ac:dyDescent="0.3">
      <c r="A143" s="5" t="s">
        <v>349</v>
      </c>
      <c r="B143" s="5" t="s">
        <v>844</v>
      </c>
      <c r="C143" s="28" t="str">
        <f>IFERROR(VLOOKUP($B143,'SpEd BEA Rates by Month'!$B$4:$C$380,2,0)," ")</f>
        <v xml:space="preserve"> </v>
      </c>
      <c r="D143" s="11">
        <f>F143/E143</f>
        <v>11971.498125160462</v>
      </c>
      <c r="E143" s="25">
        <f>SUM(E140:E142)</f>
        <v>129.83333333333331</v>
      </c>
      <c r="F143" s="17">
        <f>SUM(F140:F142)</f>
        <v>1554299.506583333</v>
      </c>
      <c r="G143" s="18" t="str">
        <f>IFERROR(VLOOKUP($B143,'SpEd BEA Rates by Month'!$B$4:$O$380,$G$1,0),"")</f>
        <v/>
      </c>
      <c r="H143" s="10">
        <f>J143/I143</f>
        <v>12615.652296488945</v>
      </c>
      <c r="I143" s="15">
        <f>SUM(I140:I142)</f>
        <v>128.16666666666666</v>
      </c>
      <c r="J143" s="18">
        <f>SUM(J140:J142)</f>
        <v>1616906.1026666663</v>
      </c>
      <c r="K143" s="8" t="str">
        <f>IFERROR(VLOOKUP($B143,'SpEd BEA Rates by Month'!$B$4:$O$380,$K$1,0),"")</f>
        <v/>
      </c>
      <c r="L143" s="9" t="e">
        <f>N143/M143</f>
        <v>#DIV/0!</v>
      </c>
      <c r="M143" s="19">
        <f>SUM(M140:M142)</f>
        <v>0</v>
      </c>
      <c r="N143" s="9">
        <f>SUM(N140:N142)</f>
        <v>0</v>
      </c>
      <c r="O143" s="21" t="str">
        <f>IFERROR(VLOOKUP($B143,'SpEd BEA Rates by Month'!$B$4:$O$380,$O$1,0),"")</f>
        <v/>
      </c>
      <c r="P143" s="21" t="e">
        <f>R143/Q143</f>
        <v>#DIV/0!</v>
      </c>
      <c r="Q143" s="23">
        <f>SUM(Q140:Q142)</f>
        <v>0</v>
      </c>
      <c r="R143" s="21">
        <f>SUM(R140:R142)</f>
        <v>0</v>
      </c>
    </row>
    <row r="144" spans="1:18" ht="15.75" thickBot="1" x14ac:dyDescent="0.3">
      <c r="A144" s="5"/>
      <c r="B144" s="5" t="s">
        <v>872</v>
      </c>
      <c r="C144" s="28" t="str">
        <f>IFERROR(VLOOKUP($B144,'SpEd BEA Rates by Month'!$B$4:$C$380,2,0)," ")</f>
        <v xml:space="preserve"> </v>
      </c>
      <c r="D144" s="11">
        <f>D143/12</f>
        <v>997.62484376337181</v>
      </c>
      <c r="E144" s="14"/>
      <c r="F144" s="24"/>
      <c r="G144" s="18" t="str">
        <f>IFERROR(VLOOKUP($B144,'SpEd BEA Rates by Month'!$B$4:$O$380,$G$1,0),"")</f>
        <v/>
      </c>
      <c r="H144" s="10">
        <f>H143/12</f>
        <v>1051.3043580407455</v>
      </c>
      <c r="I144" s="15"/>
      <c r="J144" s="18"/>
      <c r="K144" s="8" t="str">
        <f>IFERROR(VLOOKUP($B144,'SpEd BEA Rates by Month'!$B$4:$O$380,$K$1,0),"")</f>
        <v/>
      </c>
      <c r="L144" s="9" t="e">
        <f>L143/12</f>
        <v>#DIV/0!</v>
      </c>
      <c r="M144" s="19"/>
      <c r="N144" s="9"/>
      <c r="O144" s="21" t="str">
        <f>IFERROR(VLOOKUP($B144,'SpEd BEA Rates by Month'!$B$4:$O$380,$O$1,0),"")</f>
        <v/>
      </c>
      <c r="P144" s="21" t="e">
        <f>P143/12</f>
        <v>#DIV/0!</v>
      </c>
      <c r="Q144" s="23"/>
      <c r="R144" s="21"/>
    </row>
    <row r="145" spans="1:18" ht="15.75" thickBot="1" x14ac:dyDescent="0.3">
      <c r="A145" s="5"/>
      <c r="B145" s="5" t="s">
        <v>853</v>
      </c>
      <c r="C145" s="28" t="str">
        <f>IFERROR(VLOOKUP($B145,'SpEd BEA Rates by Month'!$B$4:$C$380,2,0)," ")</f>
        <v xml:space="preserve"> </v>
      </c>
      <c r="D145" s="11">
        <f>0.05*D144</f>
        <v>49.881242188168592</v>
      </c>
      <c r="E145" s="14"/>
      <c r="F145" s="24"/>
      <c r="G145" s="18" t="str">
        <f>IFERROR(VLOOKUP($B145,'SpEd BEA Rates by Month'!$B$4:$O$380,$G$1,0),"")</f>
        <v/>
      </c>
      <c r="H145" s="10">
        <f>0.05*H144</f>
        <v>52.565217902037276</v>
      </c>
      <c r="I145" s="15"/>
      <c r="J145" s="18"/>
      <c r="K145" s="8" t="str">
        <f>IFERROR(VLOOKUP($B145,'SpEd BEA Rates by Month'!$B$4:$O$380,$K$1,0),"")</f>
        <v/>
      </c>
      <c r="L145" s="9" t="e">
        <f>0.05*L144</f>
        <v>#DIV/0!</v>
      </c>
      <c r="M145" s="19"/>
      <c r="N145" s="9"/>
      <c r="O145" s="21" t="str">
        <f>IFERROR(VLOOKUP($B145,'SpEd BEA Rates by Month'!$B$4:$O$380,$O$1,0),"")</f>
        <v/>
      </c>
      <c r="P145" s="21" t="e">
        <f>0.05*P144</f>
        <v>#DIV/0!</v>
      </c>
      <c r="Q145" s="23"/>
      <c r="R145" s="21"/>
    </row>
    <row r="146" spans="1:18" ht="15.75" thickBot="1" x14ac:dyDescent="0.3">
      <c r="A146" s="5"/>
      <c r="B146" s="5" t="s">
        <v>377</v>
      </c>
      <c r="C146" s="28" t="str">
        <f>IFERROR(VLOOKUP($B146,'SpEd BEA Rates by Month'!$B$4:$C$380,2,0)," ")</f>
        <v xml:space="preserve"> </v>
      </c>
      <c r="D146" s="11">
        <f>D144-D145</f>
        <v>947.74360157520323</v>
      </c>
      <c r="E146" s="14"/>
      <c r="F146" s="11"/>
      <c r="G146" s="18" t="str">
        <f>IFERROR(VLOOKUP($B146,'SpEd BEA Rates by Month'!$B$4:$O$380,$G$1,0),"")</f>
        <v/>
      </c>
      <c r="H146" s="10">
        <f>H144-H145</f>
        <v>998.73914013870819</v>
      </c>
      <c r="I146" s="15"/>
      <c r="J146" s="18"/>
      <c r="K146" s="8" t="str">
        <f>IFERROR(VLOOKUP($B146,'SpEd BEA Rates by Month'!$B$4:$O$380,$K$1,0),"")</f>
        <v/>
      </c>
      <c r="L146" s="9" t="e">
        <f>L144-L145</f>
        <v>#DIV/0!</v>
      </c>
      <c r="M146" s="19"/>
      <c r="N146" s="9"/>
      <c r="O146" s="21" t="str">
        <f>IFERROR(VLOOKUP($B146,'SpEd BEA Rates by Month'!$B$4:$O$380,$O$1,0),"")</f>
        <v/>
      </c>
      <c r="P146" s="21" t="e">
        <f>P144-P145</f>
        <v>#DIV/0!</v>
      </c>
      <c r="Q146" s="23"/>
      <c r="R146" s="21"/>
    </row>
    <row r="147" spans="1:18" ht="15.75" thickBot="1" x14ac:dyDescent="0.3">
      <c r="A147" s="1" t="s">
        <v>101</v>
      </c>
      <c r="B147" s="1" t="s">
        <v>102</v>
      </c>
      <c r="C147" s="7">
        <f>IFERROR(VLOOKUP($B147,'SpEd BEA Rates by Month'!$B$4:$C$380,2,0)," ")</f>
        <v>9900.69</v>
      </c>
      <c r="D147" s="7">
        <f t="shared" si="82"/>
        <v>11385.7935</v>
      </c>
      <c r="E147" s="13">
        <f>VLOOKUP($B147,AAFTE!$C$4:$D$300,2,0)</f>
        <v>1.5833333333333333</v>
      </c>
      <c r="F147" s="7">
        <f>D147*E147</f>
        <v>18027.506374999997</v>
      </c>
      <c r="G147" s="7">
        <f>IFERROR(VLOOKUP($B147,'SpEd BEA Rates by Month'!$B$4:$O$380,$G$1,0),"")</f>
        <v>10320.049999999999</v>
      </c>
      <c r="H147" s="7">
        <f t="shared" ref="H147:H151" si="105">G147*1.15</f>
        <v>11868.057499999999</v>
      </c>
      <c r="I147" s="13">
        <f>VLOOKUP($B147,AAFTE!$C$4:$F$300,3,0)</f>
        <v>1.0833333333333333</v>
      </c>
      <c r="J147" s="7">
        <f t="shared" ref="J147:J151" si="106">H147*I147</f>
        <v>12857.062291666665</v>
      </c>
      <c r="K147" s="7">
        <f>IFERROR(VLOOKUP($B147,'SpEd BEA Rates by Month'!$B$4:$O$380,$K$1,0),"")</f>
        <v>0</v>
      </c>
      <c r="L147" s="7">
        <f t="shared" ref="L147:L151" si="107">K147*1.15</f>
        <v>0</v>
      </c>
      <c r="M147" s="13">
        <f>VLOOKUP($B147,AAFTE!$C$4:$F$300,4,0)</f>
        <v>0</v>
      </c>
      <c r="N147" s="7">
        <f t="shared" ref="N147:N151" si="108">L147*M147</f>
        <v>0</v>
      </c>
      <c r="O147" s="7">
        <f>IFERROR(VLOOKUP($B147,'SpEd BEA Rates by Month'!$B$4:$O$380,$O$1,0),"")</f>
        <v>0</v>
      </c>
      <c r="P147" s="7">
        <f t="shared" ref="P147:P151" si="109">O147*1.15</f>
        <v>0</v>
      </c>
      <c r="Q147" s="13">
        <f>VLOOKUP($B147,AAFTE!$C$4:$G$300,5,0)</f>
        <v>0</v>
      </c>
      <c r="R147" s="7">
        <f t="shared" ref="R147:R151" si="110">P147*Q147</f>
        <v>0</v>
      </c>
    </row>
    <row r="148" spans="1:18" ht="15.75" thickBot="1" x14ac:dyDescent="0.3">
      <c r="A148" s="1" t="s">
        <v>101</v>
      </c>
      <c r="B148" s="1" t="s">
        <v>103</v>
      </c>
      <c r="C148" s="7">
        <f>IFERROR(VLOOKUP($B148,'SpEd BEA Rates by Month'!$B$4:$C$380,2,0)," ")</f>
        <v>10446.120000000001</v>
      </c>
      <c r="D148" s="7">
        <f t="shared" si="82"/>
        <v>12013.038</v>
      </c>
      <c r="E148" s="13">
        <f>VLOOKUP($B148,AAFTE!$C$4:$D$300,2,0)</f>
        <v>7.583333333333333</v>
      </c>
      <c r="F148" s="7">
        <f t="shared" ref="F148:F151" si="111">D148*E148</f>
        <v>91098.871499999994</v>
      </c>
      <c r="G148" s="7">
        <f>IFERROR(VLOOKUP($B148,'SpEd BEA Rates by Month'!$B$4:$O$380,$G$1,0),"")</f>
        <v>11068.18</v>
      </c>
      <c r="H148" s="7">
        <f t="shared" si="105"/>
        <v>12728.406999999999</v>
      </c>
      <c r="I148" s="13">
        <f>VLOOKUP($B148,AAFTE!$C$4:$F$300,3,0)</f>
        <v>7.75</v>
      </c>
      <c r="J148" s="7">
        <f t="shared" si="106"/>
        <v>98645.154249999992</v>
      </c>
      <c r="K148" s="7">
        <f>IFERROR(VLOOKUP($B148,'SpEd BEA Rates by Month'!$B$4:$O$380,$K$1,0),"")</f>
        <v>0</v>
      </c>
      <c r="L148" s="7">
        <f t="shared" si="107"/>
        <v>0</v>
      </c>
      <c r="M148" s="13">
        <f>VLOOKUP($B148,AAFTE!$C$4:$F$300,4,0)</f>
        <v>0</v>
      </c>
      <c r="N148" s="7">
        <f t="shared" si="108"/>
        <v>0</v>
      </c>
      <c r="O148" s="7">
        <f>IFERROR(VLOOKUP($B148,'SpEd BEA Rates by Month'!$B$4:$O$380,$O$1,0),"")</f>
        <v>0</v>
      </c>
      <c r="P148" s="7">
        <f t="shared" si="109"/>
        <v>0</v>
      </c>
      <c r="Q148" s="13">
        <f>VLOOKUP($B148,AAFTE!$C$4:$G$300,5,0)</f>
        <v>0</v>
      </c>
      <c r="R148" s="7">
        <f t="shared" si="110"/>
        <v>0</v>
      </c>
    </row>
    <row r="149" spans="1:18" ht="15.75" thickBot="1" x14ac:dyDescent="0.3">
      <c r="A149" s="1" t="s">
        <v>101</v>
      </c>
      <c r="B149" s="1" t="s">
        <v>104</v>
      </c>
      <c r="C149" s="7">
        <f>IFERROR(VLOOKUP($B149,'SpEd BEA Rates by Month'!$B$4:$C$380,2,0)," ")</f>
        <v>10307.290000000001</v>
      </c>
      <c r="D149" s="7">
        <f t="shared" si="82"/>
        <v>11853.3835</v>
      </c>
      <c r="E149" s="13">
        <f>VLOOKUP($B149,AAFTE!$C$4:$D$300,2,0)</f>
        <v>8.75</v>
      </c>
      <c r="F149" s="7">
        <f t="shared" si="111"/>
        <v>103717.105625</v>
      </c>
      <c r="G149" s="7">
        <f>IFERROR(VLOOKUP($B149,'SpEd BEA Rates by Month'!$B$4:$O$380,$G$1,0),"")</f>
        <v>10884.13</v>
      </c>
      <c r="H149" s="7">
        <f t="shared" si="105"/>
        <v>12516.749499999998</v>
      </c>
      <c r="I149" s="13">
        <f>VLOOKUP($B149,AAFTE!$C$4:$F$300,3,0)</f>
        <v>8.9166666666666661</v>
      </c>
      <c r="J149" s="7">
        <f t="shared" si="106"/>
        <v>111607.68304166665</v>
      </c>
      <c r="K149" s="7">
        <f>IFERROR(VLOOKUP($B149,'SpEd BEA Rates by Month'!$B$4:$O$380,$K$1,0),"")</f>
        <v>0</v>
      </c>
      <c r="L149" s="7">
        <f t="shared" si="107"/>
        <v>0</v>
      </c>
      <c r="M149" s="13">
        <f>VLOOKUP($B149,AAFTE!$C$4:$F$300,4,0)</f>
        <v>0</v>
      </c>
      <c r="N149" s="7">
        <f t="shared" si="108"/>
        <v>0</v>
      </c>
      <c r="O149" s="7">
        <f>IFERROR(VLOOKUP($B149,'SpEd BEA Rates by Month'!$B$4:$O$380,$O$1,0),"")</f>
        <v>0</v>
      </c>
      <c r="P149" s="7">
        <f t="shared" si="109"/>
        <v>0</v>
      </c>
      <c r="Q149" s="13">
        <f>VLOOKUP($B149,AAFTE!$C$4:$G$300,5,0)</f>
        <v>0</v>
      </c>
      <c r="R149" s="7">
        <f t="shared" si="110"/>
        <v>0</v>
      </c>
    </row>
    <row r="150" spans="1:18" ht="15.75" thickBot="1" x14ac:dyDescent="0.3">
      <c r="A150" s="1" t="s">
        <v>101</v>
      </c>
      <c r="B150" s="1" t="s">
        <v>105</v>
      </c>
      <c r="C150" s="7">
        <f>IFERROR(VLOOKUP($B150,'SpEd BEA Rates by Month'!$B$4:$C$380,2,0)," ")</f>
        <v>10202.370000000001</v>
      </c>
      <c r="D150" s="7">
        <f t="shared" si="82"/>
        <v>11732.7255</v>
      </c>
      <c r="E150" s="13">
        <f>VLOOKUP($B150,AAFTE!$C$4:$D$300,2,0)</f>
        <v>0</v>
      </c>
      <c r="F150" s="7">
        <f t="shared" si="111"/>
        <v>0</v>
      </c>
      <c r="G150" s="7">
        <f>IFERROR(VLOOKUP($B150,'SpEd BEA Rates by Month'!$B$4:$O$380,$G$1,0),"")</f>
        <v>10858.84</v>
      </c>
      <c r="H150" s="7">
        <f t="shared" si="105"/>
        <v>12487.665999999999</v>
      </c>
      <c r="I150" s="13">
        <f>VLOOKUP($B150,AAFTE!$C$4:$F$300,3,0)</f>
        <v>0</v>
      </c>
      <c r="J150" s="7">
        <f t="shared" si="106"/>
        <v>0</v>
      </c>
      <c r="K150" s="7">
        <f>IFERROR(VLOOKUP($B150,'SpEd BEA Rates by Month'!$B$4:$O$380,$K$1,0),"")</f>
        <v>0</v>
      </c>
      <c r="L150" s="7">
        <f t="shared" si="107"/>
        <v>0</v>
      </c>
      <c r="M150" s="13">
        <f>VLOOKUP($B150,AAFTE!$C$4:$F$300,4,0)</f>
        <v>0</v>
      </c>
      <c r="N150" s="7">
        <f t="shared" si="108"/>
        <v>0</v>
      </c>
      <c r="O150" s="7">
        <f>IFERROR(VLOOKUP($B150,'SpEd BEA Rates by Month'!$B$4:$O$380,$O$1,0),"")</f>
        <v>0</v>
      </c>
      <c r="P150" s="7">
        <f t="shared" si="109"/>
        <v>0</v>
      </c>
      <c r="Q150" s="13">
        <f>VLOOKUP($B150,AAFTE!$C$4:$G$300,5,0)</f>
        <v>0</v>
      </c>
      <c r="R150" s="7">
        <f t="shared" si="110"/>
        <v>0</v>
      </c>
    </row>
    <row r="151" spans="1:18" ht="15.75" thickBot="1" x14ac:dyDescent="0.3">
      <c r="A151" s="1" t="s">
        <v>101</v>
      </c>
      <c r="B151" s="1" t="s">
        <v>106</v>
      </c>
      <c r="C151" s="7">
        <f>IFERROR(VLOOKUP($B151,'SpEd BEA Rates by Month'!$B$4:$C$380,2,0)," ")</f>
        <v>9442.93</v>
      </c>
      <c r="D151" s="7">
        <f t="shared" si="82"/>
        <v>10859.369499999999</v>
      </c>
      <c r="E151" s="13">
        <f>VLOOKUP($B151,AAFTE!$C$4:$D$300,2,0)</f>
        <v>0.33333333333333331</v>
      </c>
      <c r="F151" s="7">
        <f t="shared" si="111"/>
        <v>3619.7898333333328</v>
      </c>
      <c r="G151" s="7">
        <f>IFERROR(VLOOKUP($B151,'SpEd BEA Rates by Month'!$B$4:$O$380,$G$1,0),"")</f>
        <v>9958.65</v>
      </c>
      <c r="H151" s="7">
        <f t="shared" si="105"/>
        <v>11452.447499999998</v>
      </c>
      <c r="I151" s="13">
        <f>VLOOKUP($B151,AAFTE!$C$4:$F$300,3,0)</f>
        <v>0.33333333333333331</v>
      </c>
      <c r="J151" s="7">
        <f t="shared" si="106"/>
        <v>3817.4824999999992</v>
      </c>
      <c r="K151" s="7">
        <f>IFERROR(VLOOKUP($B151,'SpEd BEA Rates by Month'!$B$4:$O$380,$K$1,0),"")</f>
        <v>0</v>
      </c>
      <c r="L151" s="7">
        <f t="shared" si="107"/>
        <v>0</v>
      </c>
      <c r="M151" s="13">
        <f>VLOOKUP($B151,AAFTE!$C$4:$F$300,4,0)</f>
        <v>0</v>
      </c>
      <c r="N151" s="7">
        <f t="shared" si="108"/>
        <v>0</v>
      </c>
      <c r="O151" s="7">
        <f>IFERROR(VLOOKUP($B151,'SpEd BEA Rates by Month'!$B$4:$O$380,$O$1,0),"")</f>
        <v>0</v>
      </c>
      <c r="P151" s="7">
        <f t="shared" si="109"/>
        <v>0</v>
      </c>
      <c r="Q151" s="13">
        <f>VLOOKUP($B151,AAFTE!$C$4:$G$300,5,0)</f>
        <v>0</v>
      </c>
      <c r="R151" s="7">
        <f t="shared" si="110"/>
        <v>0</v>
      </c>
    </row>
    <row r="152" spans="1:18" ht="15.75" thickBot="1" x14ac:dyDescent="0.3">
      <c r="A152" s="5" t="s">
        <v>350</v>
      </c>
      <c r="B152" s="5" t="s">
        <v>844</v>
      </c>
      <c r="C152" s="28" t="str">
        <f>IFERROR(VLOOKUP($B152,'SpEd BEA Rates by Month'!$B$4:$C$380,2,0)," ")</f>
        <v xml:space="preserve"> </v>
      </c>
      <c r="D152" s="11">
        <f>F152/E152</f>
        <v>11861.001278538813</v>
      </c>
      <c r="E152" s="25">
        <f>SUM(E147:E151)</f>
        <v>18.249999999999996</v>
      </c>
      <c r="F152" s="17">
        <f>SUM(F147:F151)</f>
        <v>216463.27333333332</v>
      </c>
      <c r="G152" s="18" t="str">
        <f>IFERROR(VLOOKUP($B152,'SpEd BEA Rates by Month'!$B$4:$O$380,$G$1,0),"")</f>
        <v/>
      </c>
      <c r="H152" s="10">
        <f>J152/I152</f>
        <v>12548.979654377879</v>
      </c>
      <c r="I152" s="15">
        <f>SUM(I147:I151)</f>
        <v>18.083333333333332</v>
      </c>
      <c r="J152" s="18">
        <f>SUM(J147:J151)</f>
        <v>226927.3820833333</v>
      </c>
      <c r="K152" s="8" t="str">
        <f>IFERROR(VLOOKUP($B152,'SpEd BEA Rates by Month'!$B$4:$O$380,$K$1,0),"")</f>
        <v/>
      </c>
      <c r="L152" s="9" t="e">
        <f>N152/M152</f>
        <v>#DIV/0!</v>
      </c>
      <c r="M152" s="19">
        <f>SUM(M147:M151)</f>
        <v>0</v>
      </c>
      <c r="N152" s="9">
        <f>SUM(N147:N151)</f>
        <v>0</v>
      </c>
      <c r="O152" s="21" t="str">
        <f>IFERROR(VLOOKUP($B152,'SpEd BEA Rates by Month'!$B$4:$O$380,$O$1,0),"")</f>
        <v/>
      </c>
      <c r="P152" s="21" t="e">
        <f>R152/Q152</f>
        <v>#DIV/0!</v>
      </c>
      <c r="Q152" s="23">
        <f>SUM(Q147:Q151)</f>
        <v>0</v>
      </c>
      <c r="R152" s="21">
        <f>SUM(R147:R151)</f>
        <v>0</v>
      </c>
    </row>
    <row r="153" spans="1:18" ht="15.75" thickBot="1" x14ac:dyDescent="0.3">
      <c r="A153" s="5"/>
      <c r="B153" s="5" t="s">
        <v>872</v>
      </c>
      <c r="C153" s="28" t="str">
        <f>IFERROR(VLOOKUP($B153,'SpEd BEA Rates by Month'!$B$4:$C$380,2,0)," ")</f>
        <v xml:space="preserve"> </v>
      </c>
      <c r="D153" s="11">
        <f>D152/12</f>
        <v>988.41677321156783</v>
      </c>
      <c r="E153" s="14"/>
      <c r="F153" s="24"/>
      <c r="G153" s="18" t="str">
        <f>IFERROR(VLOOKUP($B153,'SpEd BEA Rates by Month'!$B$4:$O$380,$G$1,0),"")</f>
        <v/>
      </c>
      <c r="H153" s="10">
        <f>H152/12</f>
        <v>1045.74830453149</v>
      </c>
      <c r="I153" s="15"/>
      <c r="J153" s="18"/>
      <c r="K153" s="8" t="str">
        <f>IFERROR(VLOOKUP($B153,'SpEd BEA Rates by Month'!$B$4:$O$380,$K$1,0),"")</f>
        <v/>
      </c>
      <c r="L153" s="9" t="e">
        <f>L152/12</f>
        <v>#DIV/0!</v>
      </c>
      <c r="M153" s="19"/>
      <c r="N153" s="9"/>
      <c r="O153" s="21" t="str">
        <f>IFERROR(VLOOKUP($B153,'SpEd BEA Rates by Month'!$B$4:$O$380,$O$1,0),"")</f>
        <v/>
      </c>
      <c r="P153" s="21" t="e">
        <f>P152/12</f>
        <v>#DIV/0!</v>
      </c>
      <c r="Q153" s="23"/>
      <c r="R153" s="21"/>
    </row>
    <row r="154" spans="1:18" ht="15.75" thickBot="1" x14ac:dyDescent="0.3">
      <c r="A154" s="5"/>
      <c r="B154" s="5" t="s">
        <v>853</v>
      </c>
      <c r="C154" s="28" t="str">
        <f>IFERROR(VLOOKUP($B154,'SpEd BEA Rates by Month'!$B$4:$C$380,2,0)," ")</f>
        <v xml:space="preserve"> </v>
      </c>
      <c r="D154" s="11">
        <f>0.05*D153</f>
        <v>49.420838660578397</v>
      </c>
      <c r="E154" s="14"/>
      <c r="F154" s="24"/>
      <c r="G154" s="18" t="str">
        <f>IFERROR(VLOOKUP($B154,'SpEd BEA Rates by Month'!$B$4:$O$380,$G$1,0),"")</f>
        <v/>
      </c>
      <c r="H154" s="10">
        <f>0.05*H153</f>
        <v>52.287415226574502</v>
      </c>
      <c r="I154" s="15"/>
      <c r="J154" s="18"/>
      <c r="K154" s="8" t="str">
        <f>IFERROR(VLOOKUP($B154,'SpEd BEA Rates by Month'!$B$4:$O$380,$K$1,0),"")</f>
        <v/>
      </c>
      <c r="L154" s="9" t="e">
        <f>0.05*L153</f>
        <v>#DIV/0!</v>
      </c>
      <c r="M154" s="19"/>
      <c r="N154" s="9"/>
      <c r="O154" s="21" t="str">
        <f>IFERROR(VLOOKUP($B154,'SpEd BEA Rates by Month'!$B$4:$O$380,$O$1,0),"")</f>
        <v/>
      </c>
      <c r="P154" s="21" t="e">
        <f>0.05*P153</f>
        <v>#DIV/0!</v>
      </c>
      <c r="Q154" s="23"/>
      <c r="R154" s="21"/>
    </row>
    <row r="155" spans="1:18" ht="15.75" thickBot="1" x14ac:dyDescent="0.3">
      <c r="A155" s="5"/>
      <c r="B155" s="5" t="s">
        <v>377</v>
      </c>
      <c r="C155" s="28" t="str">
        <f>IFERROR(VLOOKUP($B155,'SpEd BEA Rates by Month'!$B$4:$C$380,2,0)," ")</f>
        <v xml:space="preserve"> </v>
      </c>
      <c r="D155" s="11">
        <f>D153-D154</f>
        <v>938.99593455098943</v>
      </c>
      <c r="E155" s="14"/>
      <c r="F155" s="11"/>
      <c r="G155" s="18" t="str">
        <f>IFERROR(VLOOKUP($B155,'SpEd BEA Rates by Month'!$B$4:$O$380,$G$1,0),"")</f>
        <v/>
      </c>
      <c r="H155" s="10">
        <f>H153-H154</f>
        <v>993.46088930491555</v>
      </c>
      <c r="I155" s="15"/>
      <c r="J155" s="18"/>
      <c r="K155" s="8" t="str">
        <f>IFERROR(VLOOKUP($B155,'SpEd BEA Rates by Month'!$B$4:$O$380,$K$1,0),"")</f>
        <v/>
      </c>
      <c r="L155" s="9" t="e">
        <f>L153-L154</f>
        <v>#DIV/0!</v>
      </c>
      <c r="M155" s="19"/>
      <c r="N155" s="9"/>
      <c r="O155" s="21" t="str">
        <f>IFERROR(VLOOKUP($B155,'SpEd BEA Rates by Month'!$B$4:$O$380,$O$1,0),"")</f>
        <v/>
      </c>
      <c r="P155" s="21" t="e">
        <f>P153-P154</f>
        <v>#DIV/0!</v>
      </c>
      <c r="Q155" s="23"/>
      <c r="R155" s="21"/>
    </row>
    <row r="156" spans="1:18" ht="15.75" thickBot="1" x14ac:dyDescent="0.3">
      <c r="A156" s="1" t="s">
        <v>107</v>
      </c>
      <c r="B156" s="1" t="s">
        <v>108</v>
      </c>
      <c r="C156" s="7">
        <f>IFERROR(VLOOKUP($B156,'SpEd BEA Rates by Month'!$B$4:$C$380,2,0)," ")</f>
        <v>10452.39</v>
      </c>
      <c r="D156" s="7">
        <f t="shared" si="82"/>
        <v>12020.248499999998</v>
      </c>
      <c r="E156" s="13">
        <f>VLOOKUP($B156,AAFTE!$C$4:$D$300,2,0)</f>
        <v>143.58333333333334</v>
      </c>
      <c r="F156" s="7">
        <f>D156*E156</f>
        <v>1725907.3471249999</v>
      </c>
      <c r="G156" s="7">
        <f>IFERROR(VLOOKUP($B156,'SpEd BEA Rates by Month'!$B$4:$O$380,$G$1,0),"")</f>
        <v>10909.06</v>
      </c>
      <c r="H156" s="7">
        <f t="shared" ref="H156:H174" si="112">G156*1.15</f>
        <v>12545.418999999998</v>
      </c>
      <c r="I156" s="13">
        <f>VLOOKUP($B156,AAFTE!$C$4:$F$300,3,0)</f>
        <v>157.08333333333334</v>
      </c>
      <c r="J156" s="7">
        <f t="shared" ref="J156:J174" si="113">H156*I156</f>
        <v>1970676.2345833331</v>
      </c>
      <c r="K156" s="7">
        <f>IFERROR(VLOOKUP($B156,'SpEd BEA Rates by Month'!$B$4:$O$380,$K$1,0),"")</f>
        <v>0</v>
      </c>
      <c r="L156" s="7">
        <f t="shared" ref="L156:L174" si="114">K156*1.15</f>
        <v>0</v>
      </c>
      <c r="M156" s="13">
        <f>VLOOKUP($B156,AAFTE!$C$4:$F$300,4,0)</f>
        <v>0</v>
      </c>
      <c r="N156" s="7">
        <f t="shared" ref="N156:N174" si="115">L156*M156</f>
        <v>0</v>
      </c>
      <c r="O156" s="7">
        <f>IFERROR(VLOOKUP($B156,'SpEd BEA Rates by Month'!$B$4:$O$380,$O$1,0),"")</f>
        <v>0</v>
      </c>
      <c r="P156" s="7">
        <f t="shared" ref="P156:P174" si="116">O156*1.15</f>
        <v>0</v>
      </c>
      <c r="Q156" s="13">
        <f>VLOOKUP($B156,AAFTE!$C$4:$G$300,5,0)</f>
        <v>0</v>
      </c>
      <c r="R156" s="7">
        <f t="shared" ref="R156:R174" si="117">P156*Q156</f>
        <v>0</v>
      </c>
    </row>
    <row r="157" spans="1:18" ht="15.75" thickBot="1" x14ac:dyDescent="0.3">
      <c r="A157" s="1" t="s">
        <v>107</v>
      </c>
      <c r="B157" s="1" t="s">
        <v>109</v>
      </c>
      <c r="C157" s="7">
        <f>IFERROR(VLOOKUP($B157,'SpEd BEA Rates by Month'!$B$4:$C$380,2,0)," ")</f>
        <v>10542.5</v>
      </c>
      <c r="D157" s="7">
        <f t="shared" si="82"/>
        <v>12123.874999999998</v>
      </c>
      <c r="E157" s="13">
        <f>VLOOKUP($B157,AAFTE!$C$4:$D$300,2,0)</f>
        <v>197.16666666666666</v>
      </c>
      <c r="F157" s="7">
        <f t="shared" ref="F157:F174" si="118">D157*E157</f>
        <v>2390424.020833333</v>
      </c>
      <c r="G157" s="7">
        <f>IFERROR(VLOOKUP($B157,'SpEd BEA Rates by Month'!$B$4:$O$380,$G$1,0),"")</f>
        <v>11258.66</v>
      </c>
      <c r="H157" s="7">
        <f t="shared" si="112"/>
        <v>12947.458999999999</v>
      </c>
      <c r="I157" s="13">
        <f>VLOOKUP($B157,AAFTE!$C$4:$F$300,3,0)</f>
        <v>199.83333333333334</v>
      </c>
      <c r="J157" s="7">
        <f t="shared" si="113"/>
        <v>2587333.8901666664</v>
      </c>
      <c r="K157" s="7">
        <f>IFERROR(VLOOKUP($B157,'SpEd BEA Rates by Month'!$B$4:$O$380,$K$1,0),"")</f>
        <v>0</v>
      </c>
      <c r="L157" s="7">
        <f t="shared" si="114"/>
        <v>0</v>
      </c>
      <c r="M157" s="13">
        <f>VLOOKUP($B157,AAFTE!$C$4:$F$300,4,0)</f>
        <v>0</v>
      </c>
      <c r="N157" s="7">
        <f t="shared" si="115"/>
        <v>0</v>
      </c>
      <c r="O157" s="7">
        <f>IFERROR(VLOOKUP($B157,'SpEd BEA Rates by Month'!$B$4:$O$380,$O$1,0),"")</f>
        <v>0</v>
      </c>
      <c r="P157" s="7">
        <f t="shared" si="116"/>
        <v>0</v>
      </c>
      <c r="Q157" s="13">
        <f>VLOOKUP($B157,AAFTE!$C$4:$G$300,5,0)</f>
        <v>0</v>
      </c>
      <c r="R157" s="7">
        <f t="shared" si="117"/>
        <v>0</v>
      </c>
    </row>
    <row r="158" spans="1:18" ht="15.75" thickBot="1" x14ac:dyDescent="0.3">
      <c r="A158" s="1" t="s">
        <v>107</v>
      </c>
      <c r="B158" s="1" t="s">
        <v>110</v>
      </c>
      <c r="C158" s="7">
        <f>IFERROR(VLOOKUP($B158,'SpEd BEA Rates by Month'!$B$4:$C$380,2,0)," ")</f>
        <v>10458.5</v>
      </c>
      <c r="D158" s="7">
        <f t="shared" si="82"/>
        <v>12027.275</v>
      </c>
      <c r="E158" s="13">
        <f>VLOOKUP($B158,AAFTE!$C$4:$D$300,2,0)</f>
        <v>54.666666666666664</v>
      </c>
      <c r="F158" s="7">
        <f t="shared" si="118"/>
        <v>657491.03333333333</v>
      </c>
      <c r="G158" s="7">
        <f>IFERROR(VLOOKUP($B158,'SpEd BEA Rates by Month'!$B$4:$O$380,$G$1,0),"")</f>
        <v>11010.9</v>
      </c>
      <c r="H158" s="7">
        <f t="shared" si="112"/>
        <v>12662.534999999998</v>
      </c>
      <c r="I158" s="13">
        <f>VLOOKUP($B158,AAFTE!$C$4:$F$300,3,0)</f>
        <v>54.166666666666664</v>
      </c>
      <c r="J158" s="7">
        <f t="shared" si="113"/>
        <v>685887.31249999988</v>
      </c>
      <c r="K158" s="7">
        <f>IFERROR(VLOOKUP($B158,'SpEd BEA Rates by Month'!$B$4:$O$380,$K$1,0),"")</f>
        <v>0</v>
      </c>
      <c r="L158" s="7">
        <f t="shared" si="114"/>
        <v>0</v>
      </c>
      <c r="M158" s="13">
        <f>VLOOKUP($B158,AAFTE!$C$4:$F$300,4,0)</f>
        <v>0</v>
      </c>
      <c r="N158" s="7">
        <f t="shared" si="115"/>
        <v>0</v>
      </c>
      <c r="O158" s="7">
        <f>IFERROR(VLOOKUP($B158,'SpEd BEA Rates by Month'!$B$4:$O$380,$O$1,0),"")</f>
        <v>0</v>
      </c>
      <c r="P158" s="7">
        <f t="shared" si="116"/>
        <v>0</v>
      </c>
      <c r="Q158" s="13">
        <f>VLOOKUP($B158,AAFTE!$C$4:$G$300,5,0)</f>
        <v>0</v>
      </c>
      <c r="R158" s="7">
        <f t="shared" si="117"/>
        <v>0</v>
      </c>
    </row>
    <row r="159" spans="1:18" ht="15.75" thickBot="1" x14ac:dyDescent="0.3">
      <c r="A159" s="1" t="s">
        <v>107</v>
      </c>
      <c r="B159" s="1" t="s">
        <v>111</v>
      </c>
      <c r="C159" s="7">
        <f>IFERROR(VLOOKUP($B159,'SpEd BEA Rates by Month'!$B$4:$C$380,2,0)," ")</f>
        <v>10347.91</v>
      </c>
      <c r="D159" s="7">
        <f t="shared" si="82"/>
        <v>11900.0965</v>
      </c>
      <c r="E159" s="13">
        <f>VLOOKUP($B159,AAFTE!$C$4:$D$300,2,0)</f>
        <v>241.58333333333334</v>
      </c>
      <c r="F159" s="7">
        <f t="shared" si="118"/>
        <v>2874864.9794583335</v>
      </c>
      <c r="G159" s="7">
        <f>IFERROR(VLOOKUP($B159,'SpEd BEA Rates by Month'!$B$4:$O$380,$G$1,0),"")</f>
        <v>10939</v>
      </c>
      <c r="H159" s="7">
        <f t="shared" si="112"/>
        <v>12579.849999999999</v>
      </c>
      <c r="I159" s="13">
        <f>VLOOKUP($B159,AAFTE!$C$4:$F$300,3,0)</f>
        <v>242.5</v>
      </c>
      <c r="J159" s="7">
        <f t="shared" si="113"/>
        <v>3050613.6249999995</v>
      </c>
      <c r="K159" s="7">
        <f>IFERROR(VLOOKUP($B159,'SpEd BEA Rates by Month'!$B$4:$O$380,$K$1,0),"")</f>
        <v>0</v>
      </c>
      <c r="L159" s="7">
        <f t="shared" si="114"/>
        <v>0</v>
      </c>
      <c r="M159" s="13">
        <f>VLOOKUP($B159,AAFTE!$C$4:$F$300,4,0)</f>
        <v>0</v>
      </c>
      <c r="N159" s="7">
        <f t="shared" si="115"/>
        <v>0</v>
      </c>
      <c r="O159" s="7">
        <f>IFERROR(VLOOKUP($B159,'SpEd BEA Rates by Month'!$B$4:$O$380,$O$1,0),"")</f>
        <v>0</v>
      </c>
      <c r="P159" s="7">
        <f t="shared" si="116"/>
        <v>0</v>
      </c>
      <c r="Q159" s="13">
        <f>VLOOKUP($B159,AAFTE!$C$4:$G$300,5,0)</f>
        <v>0</v>
      </c>
      <c r="R159" s="7">
        <f t="shared" si="117"/>
        <v>0</v>
      </c>
    </row>
    <row r="160" spans="1:18" ht="15.75" thickBot="1" x14ac:dyDescent="0.3">
      <c r="A160" s="1" t="s">
        <v>107</v>
      </c>
      <c r="B160" s="1" t="s">
        <v>112</v>
      </c>
      <c r="C160" s="7">
        <f>IFERROR(VLOOKUP($B160,'SpEd BEA Rates by Month'!$B$4:$C$380,2,0)," ")</f>
        <v>10753.54</v>
      </c>
      <c r="D160" s="7">
        <f t="shared" si="82"/>
        <v>12366.571</v>
      </c>
      <c r="E160" s="13">
        <f>VLOOKUP($B160,AAFTE!$C$4:$D$300,2,0)</f>
        <v>204.16666666666666</v>
      </c>
      <c r="F160" s="7">
        <f t="shared" si="118"/>
        <v>2524841.5791666666</v>
      </c>
      <c r="G160" s="7">
        <f>IFERROR(VLOOKUP($B160,'SpEd BEA Rates by Month'!$B$4:$O$380,$G$1,0),"")</f>
        <v>11359.59</v>
      </c>
      <c r="H160" s="7">
        <f t="shared" si="112"/>
        <v>13063.528499999999</v>
      </c>
      <c r="I160" s="13">
        <f>VLOOKUP($B160,AAFTE!$C$4:$F$300,3,0)</f>
        <v>208.16666666666666</v>
      </c>
      <c r="J160" s="7">
        <f t="shared" si="113"/>
        <v>2719391.1827499997</v>
      </c>
      <c r="K160" s="7">
        <f>IFERROR(VLOOKUP($B160,'SpEd BEA Rates by Month'!$B$4:$O$380,$K$1,0),"")</f>
        <v>0</v>
      </c>
      <c r="L160" s="7">
        <f t="shared" si="114"/>
        <v>0</v>
      </c>
      <c r="M160" s="13">
        <f>VLOOKUP($B160,AAFTE!$C$4:$F$300,4,0)</f>
        <v>0</v>
      </c>
      <c r="N160" s="7">
        <f t="shared" si="115"/>
        <v>0</v>
      </c>
      <c r="O160" s="7">
        <f>IFERROR(VLOOKUP($B160,'SpEd BEA Rates by Month'!$B$4:$O$380,$O$1,0),"")</f>
        <v>0</v>
      </c>
      <c r="P160" s="7">
        <f t="shared" si="116"/>
        <v>0</v>
      </c>
      <c r="Q160" s="13">
        <f>VLOOKUP($B160,AAFTE!$C$4:$G$300,5,0)</f>
        <v>0</v>
      </c>
      <c r="R160" s="7">
        <f t="shared" si="117"/>
        <v>0</v>
      </c>
    </row>
    <row r="161" spans="1:18" ht="15.75" thickBot="1" x14ac:dyDescent="0.3">
      <c r="A161" s="1" t="s">
        <v>107</v>
      </c>
      <c r="B161" s="1" t="s">
        <v>113</v>
      </c>
      <c r="C161" s="7">
        <f>IFERROR(VLOOKUP($B161,'SpEd BEA Rates by Month'!$B$4:$C$380,2,0)," ")</f>
        <v>10632.79</v>
      </c>
      <c r="D161" s="7">
        <f t="shared" si="82"/>
        <v>12227.708500000001</v>
      </c>
      <c r="E161" s="13">
        <f>VLOOKUP($B161,AAFTE!$C$4:$D$300,2,0)</f>
        <v>179.5</v>
      </c>
      <c r="F161" s="7">
        <f t="shared" si="118"/>
        <v>2194873.6757499999</v>
      </c>
      <c r="G161" s="7">
        <f>IFERROR(VLOOKUP($B161,'SpEd BEA Rates by Month'!$B$4:$O$380,$G$1,0),"")</f>
        <v>11282.01</v>
      </c>
      <c r="H161" s="7">
        <f t="shared" si="112"/>
        <v>12974.3115</v>
      </c>
      <c r="I161" s="13">
        <f>VLOOKUP($B161,AAFTE!$C$4:$F$300,3,0)</f>
        <v>176.5</v>
      </c>
      <c r="J161" s="7">
        <f t="shared" si="113"/>
        <v>2289965.9797499999</v>
      </c>
      <c r="K161" s="7">
        <f>IFERROR(VLOOKUP($B161,'SpEd BEA Rates by Month'!$B$4:$O$380,$K$1,0),"")</f>
        <v>0</v>
      </c>
      <c r="L161" s="7">
        <f t="shared" si="114"/>
        <v>0</v>
      </c>
      <c r="M161" s="13">
        <f>VLOOKUP($B161,AAFTE!$C$4:$F$300,4,0)</f>
        <v>0</v>
      </c>
      <c r="N161" s="7">
        <f t="shared" si="115"/>
        <v>0</v>
      </c>
      <c r="O161" s="7">
        <f>IFERROR(VLOOKUP($B161,'SpEd BEA Rates by Month'!$B$4:$O$380,$O$1,0),"")</f>
        <v>0</v>
      </c>
      <c r="P161" s="7">
        <f t="shared" si="116"/>
        <v>0</v>
      </c>
      <c r="Q161" s="13">
        <f>VLOOKUP($B161,AAFTE!$C$4:$G$300,5,0)</f>
        <v>0</v>
      </c>
      <c r="R161" s="7">
        <f t="shared" si="117"/>
        <v>0</v>
      </c>
    </row>
    <row r="162" spans="1:18" ht="15.75" thickBot="1" x14ac:dyDescent="0.3">
      <c r="A162" s="1" t="s">
        <v>107</v>
      </c>
      <c r="B162" s="1" t="s">
        <v>114</v>
      </c>
      <c r="C162" s="7">
        <f>IFERROR(VLOOKUP($B162,'SpEd BEA Rates by Month'!$B$4:$C$380,2,0)," ")</f>
        <v>10749.23</v>
      </c>
      <c r="D162" s="7">
        <f t="shared" si="82"/>
        <v>12361.614499999998</v>
      </c>
      <c r="E162" s="13">
        <f>VLOOKUP($B162,AAFTE!$C$4:$D$300,2,0)</f>
        <v>276.25</v>
      </c>
      <c r="F162" s="7">
        <f t="shared" si="118"/>
        <v>3414896.0056249993</v>
      </c>
      <c r="G162" s="7">
        <f>IFERROR(VLOOKUP($B162,'SpEd BEA Rates by Month'!$B$4:$O$380,$G$1,0),"")</f>
        <v>11335.98</v>
      </c>
      <c r="H162" s="7">
        <f t="shared" si="112"/>
        <v>13036.376999999999</v>
      </c>
      <c r="I162" s="13">
        <f>VLOOKUP($B162,AAFTE!$C$4:$F$300,3,0)</f>
        <v>264.5</v>
      </c>
      <c r="J162" s="7">
        <f t="shared" si="113"/>
        <v>3448121.7164999996</v>
      </c>
      <c r="K162" s="7">
        <f>IFERROR(VLOOKUP($B162,'SpEd BEA Rates by Month'!$B$4:$O$380,$K$1,0),"")</f>
        <v>0</v>
      </c>
      <c r="L162" s="7">
        <f t="shared" si="114"/>
        <v>0</v>
      </c>
      <c r="M162" s="13">
        <f>VLOOKUP($B162,AAFTE!$C$4:$F$300,4,0)</f>
        <v>0</v>
      </c>
      <c r="N162" s="7">
        <f t="shared" si="115"/>
        <v>0</v>
      </c>
      <c r="O162" s="7">
        <f>IFERROR(VLOOKUP($B162,'SpEd BEA Rates by Month'!$B$4:$O$380,$O$1,0),"")</f>
        <v>0</v>
      </c>
      <c r="P162" s="7">
        <f t="shared" si="116"/>
        <v>0</v>
      </c>
      <c r="Q162" s="13">
        <f>VLOOKUP($B162,AAFTE!$C$4:$G$300,5,0)</f>
        <v>0</v>
      </c>
      <c r="R162" s="7">
        <f t="shared" si="117"/>
        <v>0</v>
      </c>
    </row>
    <row r="163" spans="1:18" ht="15.75" thickBot="1" x14ac:dyDescent="0.3">
      <c r="A163" s="1" t="s">
        <v>107</v>
      </c>
      <c r="B163" s="1" t="s">
        <v>115</v>
      </c>
      <c r="C163" s="7">
        <f>IFERROR(VLOOKUP($B163,'SpEd BEA Rates by Month'!$B$4:$C$380,2,0)," ")</f>
        <v>10721.03</v>
      </c>
      <c r="D163" s="7">
        <f t="shared" si="82"/>
        <v>12329.184499999999</v>
      </c>
      <c r="E163" s="13">
        <f>VLOOKUP($B163,AAFTE!$C$4:$D$300,2,0)</f>
        <v>321.58333333333331</v>
      </c>
      <c r="F163" s="7">
        <f t="shared" si="118"/>
        <v>3964860.2487916662</v>
      </c>
      <c r="G163" s="7">
        <f>IFERROR(VLOOKUP($B163,'SpEd BEA Rates by Month'!$B$4:$O$380,$G$1,0),"")</f>
        <v>11307.75</v>
      </c>
      <c r="H163" s="7">
        <f t="shared" si="112"/>
        <v>13003.912499999999</v>
      </c>
      <c r="I163" s="13">
        <f>VLOOKUP($B163,AAFTE!$C$4:$F$300,3,0)</f>
        <v>325.16666666666669</v>
      </c>
      <c r="J163" s="7">
        <f t="shared" si="113"/>
        <v>4228438.8812499996</v>
      </c>
      <c r="K163" s="7">
        <f>IFERROR(VLOOKUP($B163,'SpEd BEA Rates by Month'!$B$4:$O$380,$K$1,0),"")</f>
        <v>0</v>
      </c>
      <c r="L163" s="7">
        <f t="shared" si="114"/>
        <v>0</v>
      </c>
      <c r="M163" s="13">
        <f>VLOOKUP($B163,AAFTE!$C$4:$F$300,4,0)</f>
        <v>0</v>
      </c>
      <c r="N163" s="7">
        <f t="shared" si="115"/>
        <v>0</v>
      </c>
      <c r="O163" s="7">
        <f>IFERROR(VLOOKUP($B163,'SpEd BEA Rates by Month'!$B$4:$O$380,$O$1,0),"")</f>
        <v>0</v>
      </c>
      <c r="P163" s="7">
        <f t="shared" si="116"/>
        <v>0</v>
      </c>
      <c r="Q163" s="13">
        <f>VLOOKUP($B163,AAFTE!$C$4:$G$300,5,0)</f>
        <v>0</v>
      </c>
      <c r="R163" s="7">
        <f t="shared" si="117"/>
        <v>0</v>
      </c>
    </row>
    <row r="164" spans="1:18" ht="15.75" thickBot="1" x14ac:dyDescent="0.3">
      <c r="A164" s="1" t="s">
        <v>107</v>
      </c>
      <c r="B164" s="1" t="s">
        <v>116</v>
      </c>
      <c r="C164" s="7">
        <f>IFERROR(VLOOKUP($B164,'SpEd BEA Rates by Month'!$B$4:$C$380,2,0)," ")</f>
        <v>10643.32</v>
      </c>
      <c r="D164" s="7">
        <f t="shared" si="82"/>
        <v>12239.817999999999</v>
      </c>
      <c r="E164" s="13">
        <f>VLOOKUP($B164,AAFTE!$C$4:$D$300,2,0)</f>
        <v>27.833333333333332</v>
      </c>
      <c r="F164" s="7">
        <f t="shared" si="118"/>
        <v>340674.93433333328</v>
      </c>
      <c r="G164" s="7">
        <f>IFERROR(VLOOKUP($B164,'SpEd BEA Rates by Month'!$B$4:$O$380,$G$1,0),"")</f>
        <v>11200.96</v>
      </c>
      <c r="H164" s="7">
        <f t="shared" si="112"/>
        <v>12881.103999999998</v>
      </c>
      <c r="I164" s="13">
        <f>VLOOKUP($B164,AAFTE!$C$4:$F$300,3,0)</f>
        <v>26.583333333333332</v>
      </c>
      <c r="J164" s="7">
        <f t="shared" si="113"/>
        <v>342422.68133333325</v>
      </c>
      <c r="K164" s="7">
        <f>IFERROR(VLOOKUP($B164,'SpEd BEA Rates by Month'!$B$4:$O$380,$K$1,0),"")</f>
        <v>0</v>
      </c>
      <c r="L164" s="7">
        <f t="shared" si="114"/>
        <v>0</v>
      </c>
      <c r="M164" s="13">
        <f>VLOOKUP($B164,AAFTE!$C$4:$F$300,4,0)</f>
        <v>0</v>
      </c>
      <c r="N164" s="7">
        <f t="shared" si="115"/>
        <v>0</v>
      </c>
      <c r="O164" s="7">
        <f>IFERROR(VLOOKUP($B164,'SpEd BEA Rates by Month'!$B$4:$O$380,$O$1,0),"")</f>
        <v>0</v>
      </c>
      <c r="P164" s="7">
        <f t="shared" si="116"/>
        <v>0</v>
      </c>
      <c r="Q164" s="13">
        <f>VLOOKUP($B164,AAFTE!$C$4:$G$300,5,0)</f>
        <v>0</v>
      </c>
      <c r="R164" s="7">
        <f t="shared" si="117"/>
        <v>0</v>
      </c>
    </row>
    <row r="165" spans="1:18" ht="15.75" thickBot="1" x14ac:dyDescent="0.3">
      <c r="A165" s="1" t="s">
        <v>107</v>
      </c>
      <c r="B165" s="1" t="s">
        <v>117</v>
      </c>
      <c r="C165" s="7">
        <f>IFERROR(VLOOKUP($B165,'SpEd BEA Rates by Month'!$B$4:$C$380,2,0)," ")</f>
        <v>10671.25</v>
      </c>
      <c r="D165" s="7">
        <f t="shared" si="82"/>
        <v>12271.937499999998</v>
      </c>
      <c r="E165" s="13">
        <f>VLOOKUP($B165,AAFTE!$C$4:$D$300,2,0)</f>
        <v>139.91666666666666</v>
      </c>
      <c r="F165" s="7">
        <f t="shared" si="118"/>
        <v>1717048.5885416663</v>
      </c>
      <c r="G165" s="7">
        <f>IFERROR(VLOOKUP($B165,'SpEd BEA Rates by Month'!$B$4:$O$380,$G$1,0),"")</f>
        <v>11298.14</v>
      </c>
      <c r="H165" s="7">
        <f t="shared" si="112"/>
        <v>12992.860999999999</v>
      </c>
      <c r="I165" s="13">
        <f>VLOOKUP($B165,AAFTE!$C$4:$F$300,3,0)</f>
        <v>263</v>
      </c>
      <c r="J165" s="7">
        <f t="shared" si="113"/>
        <v>3417122.4429999995</v>
      </c>
      <c r="K165" s="7">
        <f>IFERROR(VLOOKUP($B165,'SpEd BEA Rates by Month'!$B$4:$O$380,$K$1,0),"")</f>
        <v>0</v>
      </c>
      <c r="L165" s="7">
        <f t="shared" si="114"/>
        <v>0</v>
      </c>
      <c r="M165" s="13">
        <f>VLOOKUP($B165,AAFTE!$C$4:$F$300,4,0)</f>
        <v>0</v>
      </c>
      <c r="N165" s="7">
        <f t="shared" si="115"/>
        <v>0</v>
      </c>
      <c r="O165" s="7">
        <f>IFERROR(VLOOKUP($B165,'SpEd BEA Rates by Month'!$B$4:$O$380,$O$1,0),"")</f>
        <v>0</v>
      </c>
      <c r="P165" s="7">
        <f t="shared" si="116"/>
        <v>0</v>
      </c>
      <c r="Q165" s="13">
        <f>VLOOKUP($B165,AAFTE!$C$4:$G$300,5,0)</f>
        <v>0</v>
      </c>
      <c r="R165" s="7">
        <f t="shared" si="117"/>
        <v>0</v>
      </c>
    </row>
    <row r="166" spans="1:18" ht="15.75" thickBot="1" x14ac:dyDescent="0.3">
      <c r="A166" s="6" t="s">
        <v>107</v>
      </c>
      <c r="B166" s="1" t="s">
        <v>118</v>
      </c>
      <c r="C166" s="7">
        <f>IFERROR(VLOOKUP($B166,'SpEd BEA Rates by Month'!$B$4:$C$380,2,0)," ")</f>
        <v>10737.03</v>
      </c>
      <c r="D166" s="7">
        <f t="shared" si="82"/>
        <v>12347.584499999999</v>
      </c>
      <c r="E166" s="13">
        <f>VLOOKUP($B166,AAFTE!$C$4:$D$300,2,0)</f>
        <v>199.33333333333334</v>
      </c>
      <c r="F166" s="7">
        <f t="shared" si="118"/>
        <v>2461285.1770000001</v>
      </c>
      <c r="G166" s="7">
        <f>IFERROR(VLOOKUP($B166,'SpEd BEA Rates by Month'!$B$4:$O$380,$G$1,0),"")</f>
        <v>11386.25</v>
      </c>
      <c r="H166" s="7">
        <f t="shared" si="112"/>
        <v>13094.187499999998</v>
      </c>
      <c r="I166" s="13">
        <f>VLOOKUP($B166,AAFTE!$C$4:$F$300,3,0)</f>
        <v>204.33333333333334</v>
      </c>
      <c r="J166" s="7">
        <f t="shared" si="113"/>
        <v>2675578.9791666665</v>
      </c>
      <c r="K166" s="7">
        <f>IFERROR(VLOOKUP($B166,'SpEd BEA Rates by Month'!$B$4:$O$380,$K$1,0),"")</f>
        <v>0</v>
      </c>
      <c r="L166" s="7">
        <f t="shared" si="114"/>
        <v>0</v>
      </c>
      <c r="M166" s="13">
        <f>VLOOKUP($B166,AAFTE!$C$4:$F$300,4,0)</f>
        <v>0</v>
      </c>
      <c r="N166" s="7">
        <f t="shared" si="115"/>
        <v>0</v>
      </c>
      <c r="O166" s="7">
        <f>IFERROR(VLOOKUP($B166,'SpEd BEA Rates by Month'!$B$4:$O$380,$O$1,0),"")</f>
        <v>0</v>
      </c>
      <c r="P166" s="7">
        <f t="shared" si="116"/>
        <v>0</v>
      </c>
      <c r="Q166" s="13">
        <f>VLOOKUP($B166,AAFTE!$C$4:$G$300,5,0)</f>
        <v>0</v>
      </c>
      <c r="R166" s="7">
        <f t="shared" si="117"/>
        <v>0</v>
      </c>
    </row>
    <row r="167" spans="1:18" ht="15.75" thickBot="1" x14ac:dyDescent="0.3">
      <c r="A167" s="1" t="s">
        <v>107</v>
      </c>
      <c r="B167" s="1" t="s">
        <v>119</v>
      </c>
      <c r="C167" s="7">
        <f>IFERROR(VLOOKUP($B167,'SpEd BEA Rates by Month'!$B$4:$C$380,2,0)," ")</f>
        <v>10743.86</v>
      </c>
      <c r="D167" s="7">
        <f t="shared" si="82"/>
        <v>12355.439</v>
      </c>
      <c r="E167" s="13">
        <f>VLOOKUP($B167,AAFTE!$C$4:$D$300,2,0)</f>
        <v>37.416666666666664</v>
      </c>
      <c r="F167" s="7">
        <f t="shared" si="118"/>
        <v>462299.34258333332</v>
      </c>
      <c r="G167" s="7">
        <f>IFERROR(VLOOKUP($B167,'SpEd BEA Rates by Month'!$B$4:$O$380,$G$1,0),"")</f>
        <v>11342.88</v>
      </c>
      <c r="H167" s="7">
        <f t="shared" si="112"/>
        <v>13044.311999999998</v>
      </c>
      <c r="I167" s="13">
        <f>VLOOKUP($B167,AAFTE!$C$4:$F$300,3,0)</f>
        <v>38.75</v>
      </c>
      <c r="J167" s="7">
        <f t="shared" si="113"/>
        <v>505467.08999999991</v>
      </c>
      <c r="K167" s="7">
        <f>IFERROR(VLOOKUP($B167,'SpEd BEA Rates by Month'!$B$4:$O$380,$K$1,0),"")</f>
        <v>0</v>
      </c>
      <c r="L167" s="7">
        <f t="shared" si="114"/>
        <v>0</v>
      </c>
      <c r="M167" s="13">
        <f>VLOOKUP($B167,AAFTE!$C$4:$F$300,4,0)</f>
        <v>0</v>
      </c>
      <c r="N167" s="7">
        <f t="shared" si="115"/>
        <v>0</v>
      </c>
      <c r="O167" s="7">
        <f>IFERROR(VLOOKUP($B167,'SpEd BEA Rates by Month'!$B$4:$O$380,$O$1,0),"")</f>
        <v>0</v>
      </c>
      <c r="P167" s="7">
        <f t="shared" si="116"/>
        <v>0</v>
      </c>
      <c r="Q167" s="13">
        <f>VLOOKUP($B167,AAFTE!$C$4:$G$300,5,0)</f>
        <v>0</v>
      </c>
      <c r="R167" s="7">
        <f t="shared" si="117"/>
        <v>0</v>
      </c>
    </row>
    <row r="168" spans="1:18" ht="15.75" thickBot="1" x14ac:dyDescent="0.3">
      <c r="A168" s="1" t="s">
        <v>107</v>
      </c>
      <c r="B168" s="1" t="s">
        <v>120</v>
      </c>
      <c r="C168" s="7">
        <f>IFERROR(VLOOKUP($B168,'SpEd BEA Rates by Month'!$B$4:$C$380,2,0)," ")</f>
        <v>10783.43</v>
      </c>
      <c r="D168" s="7">
        <f t="shared" si="82"/>
        <v>12400.9445</v>
      </c>
      <c r="E168" s="13">
        <f>VLOOKUP($B168,AAFTE!$C$4:$D$300,2,0)</f>
        <v>830.66666666666663</v>
      </c>
      <c r="F168" s="7">
        <f t="shared" si="118"/>
        <v>10301051.231333332</v>
      </c>
      <c r="G168" s="7">
        <f>IFERROR(VLOOKUP($B168,'SpEd BEA Rates by Month'!$B$4:$O$380,$G$1,0),"")</f>
        <v>11391.35</v>
      </c>
      <c r="H168" s="7">
        <f t="shared" si="112"/>
        <v>13100.0525</v>
      </c>
      <c r="I168" s="13">
        <f>VLOOKUP($B168,AAFTE!$C$4:$F$300,3,0)</f>
        <v>849</v>
      </c>
      <c r="J168" s="7">
        <f t="shared" si="113"/>
        <v>11121944.5725</v>
      </c>
      <c r="K168" s="7">
        <f>IFERROR(VLOOKUP($B168,'SpEd BEA Rates by Month'!$B$4:$O$380,$K$1,0),"")</f>
        <v>0</v>
      </c>
      <c r="L168" s="7">
        <f t="shared" si="114"/>
        <v>0</v>
      </c>
      <c r="M168" s="13">
        <f>VLOOKUP($B168,AAFTE!$C$4:$F$300,4,0)</f>
        <v>0</v>
      </c>
      <c r="N168" s="7">
        <f t="shared" si="115"/>
        <v>0</v>
      </c>
      <c r="O168" s="7">
        <f>IFERROR(VLOOKUP($B168,'SpEd BEA Rates by Month'!$B$4:$O$380,$O$1,0),"")</f>
        <v>0</v>
      </c>
      <c r="P168" s="7">
        <f t="shared" si="116"/>
        <v>0</v>
      </c>
      <c r="Q168" s="13">
        <f>VLOOKUP($B168,AAFTE!$C$4:$G$300,5,0)</f>
        <v>0</v>
      </c>
      <c r="R168" s="7">
        <f t="shared" si="117"/>
        <v>0</v>
      </c>
    </row>
    <row r="169" spans="1:18" ht="15.75" thickBot="1" x14ac:dyDescent="0.3">
      <c r="A169" s="1" t="s">
        <v>107</v>
      </c>
      <c r="B169" s="1" t="s">
        <v>121</v>
      </c>
      <c r="C169" s="7">
        <f>IFERROR(VLOOKUP($B169,'SpEd BEA Rates by Month'!$B$4:$C$380,2,0)," ")</f>
        <v>10707.95</v>
      </c>
      <c r="D169" s="7">
        <f t="shared" si="82"/>
        <v>12314.1425</v>
      </c>
      <c r="E169" s="13">
        <f>VLOOKUP($B169,AAFTE!$C$4:$D$300,2,0)</f>
        <v>124.25</v>
      </c>
      <c r="F169" s="7">
        <f t="shared" si="118"/>
        <v>1530032.2056249999</v>
      </c>
      <c r="G169" s="7">
        <f>IFERROR(VLOOKUP($B169,'SpEd BEA Rates by Month'!$B$4:$O$380,$G$1,0),"")</f>
        <v>11298.43</v>
      </c>
      <c r="H169" s="7">
        <f t="shared" si="112"/>
        <v>12993.1945</v>
      </c>
      <c r="I169" s="13">
        <f>VLOOKUP($B169,AAFTE!$C$4:$F$300,3,0)</f>
        <v>130.75</v>
      </c>
      <c r="J169" s="7">
        <f t="shared" si="113"/>
        <v>1698860.1808749998</v>
      </c>
      <c r="K169" s="7">
        <f>IFERROR(VLOOKUP($B169,'SpEd BEA Rates by Month'!$B$4:$O$380,$K$1,0),"")</f>
        <v>0</v>
      </c>
      <c r="L169" s="7">
        <f t="shared" si="114"/>
        <v>0</v>
      </c>
      <c r="M169" s="13">
        <f>VLOOKUP($B169,AAFTE!$C$4:$F$300,4,0)</f>
        <v>0</v>
      </c>
      <c r="N169" s="7">
        <f t="shared" si="115"/>
        <v>0</v>
      </c>
      <c r="O169" s="7">
        <f>IFERROR(VLOOKUP($B169,'SpEd BEA Rates by Month'!$B$4:$O$380,$O$1,0),"")</f>
        <v>0</v>
      </c>
      <c r="P169" s="7">
        <f t="shared" si="116"/>
        <v>0</v>
      </c>
      <c r="Q169" s="13">
        <f>VLOOKUP($B169,AAFTE!$C$4:$G$300,5,0)</f>
        <v>0</v>
      </c>
      <c r="R169" s="7">
        <f t="shared" si="117"/>
        <v>0</v>
      </c>
    </row>
    <row r="170" spans="1:18" ht="15.75" thickBot="1" x14ac:dyDescent="0.3">
      <c r="A170" s="1" t="s">
        <v>107</v>
      </c>
      <c r="B170" s="1" t="s">
        <v>122</v>
      </c>
      <c r="C170" s="7">
        <f>IFERROR(VLOOKUP($B170,'SpEd BEA Rates by Month'!$B$4:$C$380,2,0)," ")</f>
        <v>10508.59</v>
      </c>
      <c r="D170" s="7">
        <f t="shared" si="82"/>
        <v>12084.878499999999</v>
      </c>
      <c r="E170" s="13">
        <f>VLOOKUP($B170,AAFTE!$C$4:$D$300,2,0)</f>
        <v>0.66666666666666663</v>
      </c>
      <c r="F170" s="7">
        <f t="shared" si="118"/>
        <v>8056.5856666666659</v>
      </c>
      <c r="G170" s="7">
        <f>IFERROR(VLOOKUP($B170,'SpEd BEA Rates by Month'!$B$4:$O$380,$G$1,0),"")</f>
        <v>11191.75</v>
      </c>
      <c r="H170" s="7">
        <f t="shared" si="112"/>
        <v>12870.512499999999</v>
      </c>
      <c r="I170" s="13">
        <f>VLOOKUP($B170,AAFTE!$C$4:$F$300,3,0)</f>
        <v>0.91666666666666663</v>
      </c>
      <c r="J170" s="7">
        <f t="shared" si="113"/>
        <v>11797.969791666665</v>
      </c>
      <c r="K170" s="7">
        <f>IFERROR(VLOOKUP($B170,'SpEd BEA Rates by Month'!$B$4:$O$380,$K$1,0),"")</f>
        <v>0</v>
      </c>
      <c r="L170" s="7">
        <f t="shared" si="114"/>
        <v>0</v>
      </c>
      <c r="M170" s="13">
        <f>VLOOKUP($B170,AAFTE!$C$4:$F$300,4,0)</f>
        <v>0</v>
      </c>
      <c r="N170" s="7">
        <f t="shared" si="115"/>
        <v>0</v>
      </c>
      <c r="O170" s="7">
        <f>IFERROR(VLOOKUP($B170,'SpEd BEA Rates by Month'!$B$4:$O$380,$O$1,0),"")</f>
        <v>0</v>
      </c>
      <c r="P170" s="7">
        <f t="shared" si="116"/>
        <v>0</v>
      </c>
      <c r="Q170" s="13">
        <f>VLOOKUP($B170,AAFTE!$C$4:$G$300,5,0)</f>
        <v>0</v>
      </c>
      <c r="R170" s="7">
        <f t="shared" si="117"/>
        <v>0</v>
      </c>
    </row>
    <row r="171" spans="1:18" ht="15.75" thickBot="1" x14ac:dyDescent="0.3">
      <c r="A171" s="1" t="s">
        <v>107</v>
      </c>
      <c r="B171" s="1" t="s">
        <v>123</v>
      </c>
      <c r="C171" s="7">
        <f>IFERROR(VLOOKUP($B171,'SpEd BEA Rates by Month'!$B$4:$C$380,2,0)," ")</f>
        <v>10704.66</v>
      </c>
      <c r="D171" s="7">
        <f t="shared" si="82"/>
        <v>12310.358999999999</v>
      </c>
      <c r="E171" s="13">
        <f>VLOOKUP($B171,AAFTE!$C$4:$D$300,2,0)</f>
        <v>88.833333333333329</v>
      </c>
      <c r="F171" s="7">
        <f t="shared" si="118"/>
        <v>1093570.2244999998</v>
      </c>
      <c r="G171" s="7">
        <f>IFERROR(VLOOKUP($B171,'SpEd BEA Rates by Month'!$B$4:$O$380,$G$1,0),"")</f>
        <v>11323.48</v>
      </c>
      <c r="H171" s="7">
        <f t="shared" si="112"/>
        <v>13022.001999999999</v>
      </c>
      <c r="I171" s="13">
        <f>VLOOKUP($B171,AAFTE!$C$4:$F$300,3,0)</f>
        <v>86.666666666666671</v>
      </c>
      <c r="J171" s="7">
        <f t="shared" si="113"/>
        <v>1128573.5066666666</v>
      </c>
      <c r="K171" s="7">
        <f>IFERROR(VLOOKUP($B171,'SpEd BEA Rates by Month'!$B$4:$O$380,$K$1,0),"")</f>
        <v>0</v>
      </c>
      <c r="L171" s="7">
        <f t="shared" si="114"/>
        <v>0</v>
      </c>
      <c r="M171" s="13">
        <f>VLOOKUP($B171,AAFTE!$C$4:$F$300,4,0)</f>
        <v>0</v>
      </c>
      <c r="N171" s="7">
        <f t="shared" si="115"/>
        <v>0</v>
      </c>
      <c r="O171" s="7">
        <f>IFERROR(VLOOKUP($B171,'SpEd BEA Rates by Month'!$B$4:$O$380,$O$1,0),"")</f>
        <v>0</v>
      </c>
      <c r="P171" s="7">
        <f t="shared" si="116"/>
        <v>0</v>
      </c>
      <c r="Q171" s="13">
        <f>VLOOKUP($B171,AAFTE!$C$4:$G$300,5,0)</f>
        <v>0</v>
      </c>
      <c r="R171" s="7">
        <f t="shared" si="117"/>
        <v>0</v>
      </c>
    </row>
    <row r="172" spans="1:18" ht="15.75" thickBot="1" x14ac:dyDescent="0.3">
      <c r="A172" s="1" t="s">
        <v>107</v>
      </c>
      <c r="B172" s="1" t="s">
        <v>124</v>
      </c>
      <c r="C172" s="7">
        <f>IFERROR(VLOOKUP($B172,'SpEd BEA Rates by Month'!$B$4:$C$380,2,0)," ")</f>
        <v>10925.42</v>
      </c>
      <c r="D172" s="7">
        <f t="shared" si="82"/>
        <v>12564.232999999998</v>
      </c>
      <c r="E172" s="13">
        <f>VLOOKUP($B172,AAFTE!$C$4:$D$300,2,0)</f>
        <v>81.25</v>
      </c>
      <c r="F172" s="7">
        <f t="shared" si="118"/>
        <v>1020843.9312499999</v>
      </c>
      <c r="G172" s="7">
        <f>IFERROR(VLOOKUP($B172,'SpEd BEA Rates by Month'!$B$4:$O$380,$G$1,0),"")</f>
        <v>11506.79</v>
      </c>
      <c r="H172" s="7">
        <f t="shared" si="112"/>
        <v>13232.808499999999</v>
      </c>
      <c r="I172" s="13">
        <f>VLOOKUP($B172,AAFTE!$C$4:$F$300,3,0)</f>
        <v>82.666666666666671</v>
      </c>
      <c r="J172" s="7">
        <f t="shared" si="113"/>
        <v>1093912.1693333334</v>
      </c>
      <c r="K172" s="7">
        <f>IFERROR(VLOOKUP($B172,'SpEd BEA Rates by Month'!$B$4:$O$380,$K$1,0),"")</f>
        <v>0</v>
      </c>
      <c r="L172" s="7">
        <f t="shared" si="114"/>
        <v>0</v>
      </c>
      <c r="M172" s="13">
        <f>VLOOKUP($B172,AAFTE!$C$4:$F$300,4,0)</f>
        <v>0</v>
      </c>
      <c r="N172" s="7">
        <f t="shared" si="115"/>
        <v>0</v>
      </c>
      <c r="O172" s="7">
        <f>IFERROR(VLOOKUP($B172,'SpEd BEA Rates by Month'!$B$4:$O$380,$O$1,0),"")</f>
        <v>0</v>
      </c>
      <c r="P172" s="7">
        <f t="shared" si="116"/>
        <v>0</v>
      </c>
      <c r="Q172" s="13">
        <f>VLOOKUP($B172,AAFTE!$C$4:$G$300,5,0)</f>
        <v>0</v>
      </c>
      <c r="R172" s="7">
        <f t="shared" si="117"/>
        <v>0</v>
      </c>
    </row>
    <row r="173" spans="1:18" ht="15.75" thickBot="1" x14ac:dyDescent="0.3">
      <c r="A173" s="6" t="s">
        <v>107</v>
      </c>
      <c r="B173" s="1" t="s">
        <v>125</v>
      </c>
      <c r="C173" s="7">
        <f>IFERROR(VLOOKUP($B173,'SpEd BEA Rates by Month'!$B$4:$C$380,2,0)," ")</f>
        <v>10733.57</v>
      </c>
      <c r="D173" s="7">
        <f t="shared" ref="D173:D248" si="119">C173*1.15</f>
        <v>12343.605499999998</v>
      </c>
      <c r="E173" s="13">
        <f>VLOOKUP($B173,AAFTE!$C$4:$D$300,2,0)</f>
        <v>33.333333333333336</v>
      </c>
      <c r="F173" s="7">
        <f t="shared" si="118"/>
        <v>411453.5166666666</v>
      </c>
      <c r="G173" s="7">
        <f>IFERROR(VLOOKUP($B173,'SpEd BEA Rates by Month'!$B$4:$O$380,$G$1,0),"")</f>
        <v>11354.93</v>
      </c>
      <c r="H173" s="7">
        <f t="shared" si="112"/>
        <v>13058.1695</v>
      </c>
      <c r="I173" s="13">
        <f>VLOOKUP($B173,AAFTE!$C$4:$F$300,3,0)</f>
        <v>35.833333333333336</v>
      </c>
      <c r="J173" s="7">
        <f t="shared" si="113"/>
        <v>467917.74041666673</v>
      </c>
      <c r="K173" s="7">
        <f>IFERROR(VLOOKUP($B173,'SpEd BEA Rates by Month'!$B$4:$O$380,$K$1,0),"")</f>
        <v>0</v>
      </c>
      <c r="L173" s="7">
        <f t="shared" si="114"/>
        <v>0</v>
      </c>
      <c r="M173" s="13">
        <f>VLOOKUP($B173,AAFTE!$C$4:$F$300,4,0)</f>
        <v>0</v>
      </c>
      <c r="N173" s="7">
        <f t="shared" si="115"/>
        <v>0</v>
      </c>
      <c r="O173" s="7">
        <f>IFERROR(VLOOKUP($B173,'SpEd BEA Rates by Month'!$B$4:$O$380,$O$1,0),"")</f>
        <v>0</v>
      </c>
      <c r="P173" s="7">
        <f t="shared" si="116"/>
        <v>0</v>
      </c>
      <c r="Q173" s="13">
        <f>VLOOKUP($B173,AAFTE!$C$4:$G$300,5,0)</f>
        <v>0</v>
      </c>
      <c r="R173" s="7">
        <f t="shared" si="117"/>
        <v>0</v>
      </c>
    </row>
    <row r="174" spans="1:18" ht="15.75" thickBot="1" x14ac:dyDescent="0.3">
      <c r="A174" s="1" t="s">
        <v>107</v>
      </c>
      <c r="B174" s="1" t="s">
        <v>126</v>
      </c>
      <c r="C174" s="7">
        <f>IFERROR(VLOOKUP($B174,'SpEd BEA Rates by Month'!$B$4:$C$380,2,0)," ")</f>
        <v>10260.65</v>
      </c>
      <c r="D174" s="7">
        <f t="shared" si="119"/>
        <v>11799.747499999999</v>
      </c>
      <c r="E174" s="13">
        <f>VLOOKUP($B174,AAFTE!$C$4:$D$300,2,0)</f>
        <v>9.8333333333333339</v>
      </c>
      <c r="F174" s="7">
        <f t="shared" si="118"/>
        <v>116030.85041666667</v>
      </c>
      <c r="G174" s="7">
        <f>IFERROR(VLOOKUP($B174,'SpEd BEA Rates by Month'!$B$4:$O$380,$G$1,0),"")</f>
        <v>10820.97</v>
      </c>
      <c r="H174" s="7">
        <f t="shared" si="112"/>
        <v>12444.115499999998</v>
      </c>
      <c r="I174" s="13">
        <f>VLOOKUP($B174,AAFTE!$C$4:$F$300,3,0)</f>
        <v>9.75</v>
      </c>
      <c r="J174" s="7">
        <f t="shared" si="113"/>
        <v>121330.12612499998</v>
      </c>
      <c r="K174" s="7">
        <f>IFERROR(VLOOKUP($B174,'SpEd BEA Rates by Month'!$B$4:$O$380,$K$1,0),"")</f>
        <v>0</v>
      </c>
      <c r="L174" s="7">
        <f t="shared" si="114"/>
        <v>0</v>
      </c>
      <c r="M174" s="13">
        <f>VLOOKUP($B174,AAFTE!$C$4:$F$300,4,0)</f>
        <v>0</v>
      </c>
      <c r="N174" s="7">
        <f t="shared" si="115"/>
        <v>0</v>
      </c>
      <c r="O174" s="7">
        <f>IFERROR(VLOOKUP($B174,'SpEd BEA Rates by Month'!$B$4:$O$380,$O$1,0),"")</f>
        <v>0</v>
      </c>
      <c r="P174" s="7">
        <f t="shared" si="116"/>
        <v>0</v>
      </c>
      <c r="Q174" s="13">
        <f>VLOOKUP($B174,AAFTE!$C$4:$G$300,5,0)</f>
        <v>0</v>
      </c>
      <c r="R174" s="7">
        <f t="shared" si="117"/>
        <v>0</v>
      </c>
    </row>
    <row r="175" spans="1:18" ht="15.75" thickBot="1" x14ac:dyDescent="0.3">
      <c r="A175" s="1" t="s">
        <v>107</v>
      </c>
      <c r="B175" s="1" t="s">
        <v>699</v>
      </c>
      <c r="C175" s="7">
        <f>IFERROR(VLOOKUP($B175,'SpEd BEA Rates by Month'!$B$4:$C$380,2,0)," ")</f>
        <v>10555.63</v>
      </c>
      <c r="D175" s="7">
        <f t="shared" ref="D175" si="120">C175*1.15</f>
        <v>12138.974499999998</v>
      </c>
      <c r="E175" s="13">
        <f>VLOOKUP($B175,AAFTE!$C$4:$D$300,2,0)</f>
        <v>14.5</v>
      </c>
      <c r="F175" s="7">
        <f>D175*E175</f>
        <v>176015.13024999999</v>
      </c>
      <c r="G175" s="7">
        <f>IFERROR(VLOOKUP($B175,'SpEd BEA Rates by Month'!$B$4:$O$380,$G$1,0),"")</f>
        <v>10865.09</v>
      </c>
      <c r="H175" s="7">
        <f t="shared" ref="H175" si="121">G175*1.15</f>
        <v>12494.853499999999</v>
      </c>
      <c r="I175" s="13">
        <f>VLOOKUP($B175,AAFTE!$C$4:$F$300,3,0)</f>
        <v>14</v>
      </c>
      <c r="J175" s="7">
        <f t="shared" ref="J175" si="122">H175*I175</f>
        <v>174927.94899999999</v>
      </c>
      <c r="K175" s="7">
        <f>IFERROR(VLOOKUP($B175,'SpEd BEA Rates by Month'!$B$4:$O$380,$K$1,0),"")</f>
        <v>0</v>
      </c>
      <c r="L175" s="7">
        <f t="shared" ref="L175" si="123">K175*1.15</f>
        <v>0</v>
      </c>
      <c r="M175" s="13">
        <f>VLOOKUP($B175,AAFTE!$C$4:$F$300,4,0)</f>
        <v>0</v>
      </c>
      <c r="N175" s="7">
        <f t="shared" ref="N175" si="124">L175*M175</f>
        <v>0</v>
      </c>
      <c r="O175" s="7">
        <f>IFERROR(VLOOKUP($B175,'SpEd BEA Rates by Month'!$B$4:$O$380,$O$1,0),"")</f>
        <v>0</v>
      </c>
      <c r="P175" s="7">
        <f t="shared" ref="P175" si="125">O175*1.15</f>
        <v>0</v>
      </c>
      <c r="Q175" s="13">
        <f>VLOOKUP($B175,AAFTE!$C$4:$G$300,5,0)</f>
        <v>0</v>
      </c>
      <c r="R175" s="7">
        <f t="shared" ref="R175" si="126">P175*Q175</f>
        <v>0</v>
      </c>
    </row>
    <row r="176" spans="1:18" ht="15.75" thickBot="1" x14ac:dyDescent="0.3">
      <c r="A176" s="5" t="s">
        <v>351</v>
      </c>
      <c r="B176" s="5" t="s">
        <v>844</v>
      </c>
      <c r="C176" s="28" t="str">
        <f>IFERROR(VLOOKUP($B176,'SpEd BEA Rates by Month'!$B$4:$C$380,2,0)," ")</f>
        <v xml:space="preserve"> </v>
      </c>
      <c r="D176" s="11">
        <f>F176/E176</f>
        <v>12283.975654927744</v>
      </c>
      <c r="E176" s="25">
        <f>SUM(E156:E175)</f>
        <v>3206.3333333333335</v>
      </c>
      <c r="F176" s="17">
        <f>SUM(F156:F175)</f>
        <v>39386520.608249992</v>
      </c>
      <c r="G176" s="18" t="str">
        <f>IFERROR(VLOOKUP($B176,'SpEd BEA Rates by Month'!$B$4:$O$380,$G$1,0),"")</f>
        <v/>
      </c>
      <c r="H176" s="10">
        <f>J176/I176</f>
        <v>12978.670955158006</v>
      </c>
      <c r="I176" s="15">
        <f>SUM(I156:I175)</f>
        <v>3370.1666666666665</v>
      </c>
      <c r="J176" s="18">
        <f>SUM(J156:J175)</f>
        <v>43740284.230708338</v>
      </c>
      <c r="K176" s="8" t="str">
        <f>IFERROR(VLOOKUP($B176,'SpEd BEA Rates by Month'!$B$4:$O$380,$K$1,0),"")</f>
        <v/>
      </c>
      <c r="L176" s="9" t="e">
        <f>N176/M176</f>
        <v>#DIV/0!</v>
      </c>
      <c r="M176" s="19">
        <f>SUM(M156:M175)</f>
        <v>0</v>
      </c>
      <c r="N176" s="9">
        <f>SUM(N156:N175)</f>
        <v>0</v>
      </c>
      <c r="O176" s="21" t="str">
        <f>IFERROR(VLOOKUP($B176,'SpEd BEA Rates by Month'!$B$4:$O$380,$O$1,0),"")</f>
        <v/>
      </c>
      <c r="P176" s="21" t="e">
        <f>R176/Q176</f>
        <v>#DIV/0!</v>
      </c>
      <c r="Q176" s="23">
        <f>SUM(Q156:Q175)</f>
        <v>0</v>
      </c>
      <c r="R176" s="21">
        <f>SUM(R156:R175)</f>
        <v>0</v>
      </c>
    </row>
    <row r="177" spans="1:18" ht="15.75" thickBot="1" x14ac:dyDescent="0.3">
      <c r="A177" s="5"/>
      <c r="B177" s="5" t="s">
        <v>872</v>
      </c>
      <c r="C177" s="28" t="str">
        <f>IFERROR(VLOOKUP($B177,'SpEd BEA Rates by Month'!$B$4:$C$380,2,0)," ")</f>
        <v xml:space="preserve"> </v>
      </c>
      <c r="D177" s="11">
        <f>D176/12</f>
        <v>1023.6646379106454</v>
      </c>
      <c r="E177" s="14"/>
      <c r="F177" s="24"/>
      <c r="G177" s="18" t="str">
        <f>IFERROR(VLOOKUP($B177,'SpEd BEA Rates by Month'!$B$4:$O$380,$G$1,0),"")</f>
        <v/>
      </c>
      <c r="H177" s="10">
        <f>H176/12</f>
        <v>1081.5559129298338</v>
      </c>
      <c r="I177" s="15"/>
      <c r="J177" s="18"/>
      <c r="K177" s="8" t="str">
        <f>IFERROR(VLOOKUP($B177,'SpEd BEA Rates by Month'!$B$4:$O$380,$K$1,0),"")</f>
        <v/>
      </c>
      <c r="L177" s="9" t="e">
        <f>L176/12</f>
        <v>#DIV/0!</v>
      </c>
      <c r="M177" s="19"/>
      <c r="N177" s="9"/>
      <c r="O177" s="21" t="str">
        <f>IFERROR(VLOOKUP($B177,'SpEd BEA Rates by Month'!$B$4:$O$380,$O$1,0),"")</f>
        <v/>
      </c>
      <c r="P177" s="21" t="e">
        <f>P176/12</f>
        <v>#DIV/0!</v>
      </c>
      <c r="Q177" s="23"/>
      <c r="R177" s="21"/>
    </row>
    <row r="178" spans="1:18" ht="15.75" thickBot="1" x14ac:dyDescent="0.3">
      <c r="A178" s="5"/>
      <c r="B178" s="5" t="s">
        <v>853</v>
      </c>
      <c r="C178" s="28" t="str">
        <f>IFERROR(VLOOKUP($B178,'SpEd BEA Rates by Month'!$B$4:$C$380,2,0)," ")</f>
        <v xml:space="preserve"> </v>
      </c>
      <c r="D178" s="11">
        <f>0.05*D177</f>
        <v>51.183231895532273</v>
      </c>
      <c r="E178" s="14"/>
      <c r="F178" s="24"/>
      <c r="G178" s="18" t="str">
        <f>IFERROR(VLOOKUP($B178,'SpEd BEA Rates by Month'!$B$4:$O$380,$G$1,0),"")</f>
        <v/>
      </c>
      <c r="H178" s="10">
        <f>0.05*H177</f>
        <v>54.077795646491694</v>
      </c>
      <c r="I178" s="15"/>
      <c r="J178" s="18"/>
      <c r="K178" s="8" t="str">
        <f>IFERROR(VLOOKUP($B178,'SpEd BEA Rates by Month'!$B$4:$O$380,$K$1,0),"")</f>
        <v/>
      </c>
      <c r="L178" s="9" t="e">
        <f>0.05*L177</f>
        <v>#DIV/0!</v>
      </c>
      <c r="M178" s="19"/>
      <c r="N178" s="9"/>
      <c r="O178" s="21" t="str">
        <f>IFERROR(VLOOKUP($B178,'SpEd BEA Rates by Month'!$B$4:$O$380,$O$1,0),"")</f>
        <v/>
      </c>
      <c r="P178" s="21" t="e">
        <f>0.05*P177</f>
        <v>#DIV/0!</v>
      </c>
      <c r="Q178" s="23"/>
      <c r="R178" s="21"/>
    </row>
    <row r="179" spans="1:18" ht="15.75" thickBot="1" x14ac:dyDescent="0.3">
      <c r="A179" s="5"/>
      <c r="B179" s="5" t="s">
        <v>377</v>
      </c>
      <c r="C179" s="28" t="str">
        <f>IFERROR(VLOOKUP($B179,'SpEd BEA Rates by Month'!$B$4:$C$380,2,0)," ")</f>
        <v xml:space="preserve"> </v>
      </c>
      <c r="D179" s="11">
        <f>D177-D178</f>
        <v>972.48140601511318</v>
      </c>
      <c r="E179" s="14"/>
      <c r="F179" s="11"/>
      <c r="G179" s="18" t="str">
        <f>IFERROR(VLOOKUP($B179,'SpEd BEA Rates by Month'!$B$4:$O$380,$G$1,0),"")</f>
        <v/>
      </c>
      <c r="H179" s="10">
        <f>H177-H178</f>
        <v>1027.478117283342</v>
      </c>
      <c r="I179" s="15"/>
      <c r="J179" s="18"/>
      <c r="K179" s="8" t="str">
        <f>IFERROR(VLOOKUP($B179,'SpEd BEA Rates by Month'!$B$4:$O$380,$K$1,0),"")</f>
        <v/>
      </c>
      <c r="L179" s="9" t="e">
        <f>L177-L178</f>
        <v>#DIV/0!</v>
      </c>
      <c r="M179" s="19"/>
      <c r="N179" s="9"/>
      <c r="O179" s="21" t="str">
        <f>IFERROR(VLOOKUP($B179,'SpEd BEA Rates by Month'!$B$4:$O$380,$O$1,0),"")</f>
        <v/>
      </c>
      <c r="P179" s="21" t="e">
        <f>P177-P178</f>
        <v>#DIV/0!</v>
      </c>
      <c r="Q179" s="23"/>
      <c r="R179" s="21"/>
    </row>
    <row r="180" spans="1:18" ht="15.75" thickBot="1" x14ac:dyDescent="0.3">
      <c r="A180" s="1" t="s">
        <v>127</v>
      </c>
      <c r="B180" s="1" t="s">
        <v>128</v>
      </c>
      <c r="C180" s="7">
        <f>IFERROR(VLOOKUP($B180,'SpEd BEA Rates by Month'!$B$4:$C$380,2,0)," ")</f>
        <v>10824.99</v>
      </c>
      <c r="D180" s="7">
        <f t="shared" si="119"/>
        <v>12448.738499999999</v>
      </c>
      <c r="E180" s="13">
        <f>VLOOKUP($B180,AAFTE!$C$4:$D$300,2,0)</f>
        <v>14.416666666666666</v>
      </c>
      <c r="F180" s="7">
        <f>D180*E180</f>
        <v>179469.313375</v>
      </c>
      <c r="G180" s="7">
        <f>IFERROR(VLOOKUP($B180,'SpEd BEA Rates by Month'!$B$4:$O$380,$G$1,0),"")</f>
        <v>11418.55</v>
      </c>
      <c r="H180" s="7">
        <f>G180*1.15</f>
        <v>13131.332499999999</v>
      </c>
      <c r="I180" s="13">
        <f>VLOOKUP($B180,AAFTE!$C$4:$F$300,3,0)</f>
        <v>15.916666666666666</v>
      </c>
      <c r="J180" s="7">
        <f>H180*I180</f>
        <v>209007.04229166664</v>
      </c>
      <c r="K180" s="7">
        <f>IFERROR(VLOOKUP($B180,'SpEd BEA Rates by Month'!$B$4:$O$380,$K$1,0),"")</f>
        <v>0</v>
      </c>
      <c r="L180" s="7">
        <f t="shared" ref="L180:L184" si="127">K180*1.15</f>
        <v>0</v>
      </c>
      <c r="M180" s="13">
        <f>VLOOKUP($B180,AAFTE!$C$4:$F$300,4,0)</f>
        <v>0</v>
      </c>
      <c r="N180" s="7">
        <f t="shared" ref="N180:N184" si="128">L180*M180</f>
        <v>0</v>
      </c>
      <c r="O180" s="7">
        <f>IFERROR(VLOOKUP($B180,'SpEd BEA Rates by Month'!$B$4:$O$380,$O$1,0),"")</f>
        <v>0</v>
      </c>
      <c r="P180" s="7">
        <f t="shared" ref="P180:P184" si="129">O180*1.15</f>
        <v>0</v>
      </c>
      <c r="Q180" s="13">
        <f>VLOOKUP($B180,AAFTE!$C$4:$G$300,5,0)</f>
        <v>0</v>
      </c>
      <c r="R180" s="7">
        <f t="shared" ref="R180:R184" si="130">P180*Q180</f>
        <v>0</v>
      </c>
    </row>
    <row r="181" spans="1:18" ht="15.75" thickBot="1" x14ac:dyDescent="0.3">
      <c r="A181" s="1" t="s">
        <v>127</v>
      </c>
      <c r="B181" s="1" t="s">
        <v>129</v>
      </c>
      <c r="C181" s="7">
        <f>IFERROR(VLOOKUP($B181,'SpEd BEA Rates by Month'!$B$4:$C$380,2,0)," ")</f>
        <v>10681.4</v>
      </c>
      <c r="D181" s="7">
        <f t="shared" si="119"/>
        <v>12283.609999999999</v>
      </c>
      <c r="E181" s="13">
        <f>VLOOKUP($B181,AAFTE!$C$4:$D$300,2,0)</f>
        <v>74.583333333333329</v>
      </c>
      <c r="F181" s="7">
        <f t="shared" ref="F181:F184" si="131">D181*E181</f>
        <v>916152.57916666649</v>
      </c>
      <c r="G181" s="7">
        <f>IFERROR(VLOOKUP($B181,'SpEd BEA Rates by Month'!$B$4:$O$380,$G$1,0),"")</f>
        <v>11431.8</v>
      </c>
      <c r="H181" s="7">
        <f t="shared" ref="H181:H184" si="132">G181*1.15</f>
        <v>13146.569999999998</v>
      </c>
      <c r="I181" s="13">
        <f>VLOOKUP($B181,AAFTE!$C$4:$F$300,3,0)</f>
        <v>72.833333333333329</v>
      </c>
      <c r="J181" s="7">
        <f t="shared" ref="J181:J184" si="133">H181*I181</f>
        <v>957508.51499999978</v>
      </c>
      <c r="K181" s="7">
        <f>IFERROR(VLOOKUP($B181,'SpEd BEA Rates by Month'!$B$4:$O$380,$K$1,0),"")</f>
        <v>0</v>
      </c>
      <c r="L181" s="7">
        <f t="shared" si="127"/>
        <v>0</v>
      </c>
      <c r="M181" s="13">
        <f>VLOOKUP($B181,AAFTE!$C$4:$F$300,4,0)</f>
        <v>0</v>
      </c>
      <c r="N181" s="7">
        <f t="shared" si="128"/>
        <v>0</v>
      </c>
      <c r="O181" s="7">
        <f>IFERROR(VLOOKUP($B181,'SpEd BEA Rates by Month'!$B$4:$O$380,$O$1,0),"")</f>
        <v>0</v>
      </c>
      <c r="P181" s="7">
        <f t="shared" si="129"/>
        <v>0</v>
      </c>
      <c r="Q181" s="13">
        <f>VLOOKUP($B181,AAFTE!$C$4:$G$300,5,0)</f>
        <v>0</v>
      </c>
      <c r="R181" s="7">
        <f t="shared" si="130"/>
        <v>0</v>
      </c>
    </row>
    <row r="182" spans="1:18" ht="15.75" thickBot="1" x14ac:dyDescent="0.3">
      <c r="A182" s="1" t="s">
        <v>127</v>
      </c>
      <c r="B182" s="1" t="s">
        <v>130</v>
      </c>
      <c r="C182" s="7">
        <f>IFERROR(VLOOKUP($B182,'SpEd BEA Rates by Month'!$B$4:$C$380,2,0)," ")</f>
        <v>10934.51</v>
      </c>
      <c r="D182" s="7">
        <f t="shared" si="119"/>
        <v>12574.6865</v>
      </c>
      <c r="E182" s="13">
        <f>VLOOKUP($B182,AAFTE!$C$4:$D$300,2,0)</f>
        <v>127.16666666666667</v>
      </c>
      <c r="F182" s="7">
        <f t="shared" si="131"/>
        <v>1599080.9665833334</v>
      </c>
      <c r="G182" s="7">
        <f>IFERROR(VLOOKUP($B182,'SpEd BEA Rates by Month'!$B$4:$O$380,$G$1,0),"")</f>
        <v>11552.53</v>
      </c>
      <c r="H182" s="7">
        <f t="shared" si="132"/>
        <v>13285.4095</v>
      </c>
      <c r="I182" s="13">
        <f>VLOOKUP($B182,AAFTE!$C$4:$F$300,3,0)</f>
        <v>130.66666666666666</v>
      </c>
      <c r="J182" s="7">
        <f t="shared" si="133"/>
        <v>1735960.1746666664</v>
      </c>
      <c r="K182" s="7">
        <f>IFERROR(VLOOKUP($B182,'SpEd BEA Rates by Month'!$B$4:$O$380,$K$1,0),"")</f>
        <v>0</v>
      </c>
      <c r="L182" s="7">
        <f t="shared" si="127"/>
        <v>0</v>
      </c>
      <c r="M182" s="13">
        <f>VLOOKUP($B182,AAFTE!$C$4:$F$300,4,0)</f>
        <v>0</v>
      </c>
      <c r="N182" s="7">
        <f t="shared" si="128"/>
        <v>0</v>
      </c>
      <c r="O182" s="7">
        <f>IFERROR(VLOOKUP($B182,'SpEd BEA Rates by Month'!$B$4:$O$380,$O$1,0),"")</f>
        <v>0</v>
      </c>
      <c r="P182" s="7">
        <f t="shared" si="129"/>
        <v>0</v>
      </c>
      <c r="Q182" s="13">
        <f>VLOOKUP($B182,AAFTE!$C$4:$G$300,5,0)</f>
        <v>0</v>
      </c>
      <c r="R182" s="7">
        <f t="shared" si="130"/>
        <v>0</v>
      </c>
    </row>
    <row r="183" spans="1:18" ht="15.75" thickBot="1" x14ac:dyDescent="0.3">
      <c r="A183" s="1" t="s">
        <v>127</v>
      </c>
      <c r="B183" s="1" t="s">
        <v>131</v>
      </c>
      <c r="C183" s="7">
        <f>IFERROR(VLOOKUP($B183,'SpEd BEA Rates by Month'!$B$4:$C$380,2,0)," ")</f>
        <v>10886.95</v>
      </c>
      <c r="D183" s="7">
        <f t="shared" si="119"/>
        <v>12519.9925</v>
      </c>
      <c r="E183" s="13">
        <f>VLOOKUP($B183,AAFTE!$C$4:$D$300,2,0)</f>
        <v>49.25</v>
      </c>
      <c r="F183" s="7">
        <f t="shared" si="131"/>
        <v>616609.63062499999</v>
      </c>
      <c r="G183" s="7">
        <f>IFERROR(VLOOKUP($B183,'SpEd BEA Rates by Month'!$B$4:$O$380,$G$1,0),"")</f>
        <v>11510.4</v>
      </c>
      <c r="H183" s="7">
        <f t="shared" si="132"/>
        <v>13236.96</v>
      </c>
      <c r="I183" s="13">
        <f>VLOOKUP($B183,AAFTE!$C$4:$F$300,3,0)</f>
        <v>54.833333333333336</v>
      </c>
      <c r="J183" s="7">
        <f t="shared" si="133"/>
        <v>725826.64</v>
      </c>
      <c r="K183" s="7">
        <f>IFERROR(VLOOKUP($B183,'SpEd BEA Rates by Month'!$B$4:$O$380,$K$1,0),"")</f>
        <v>0</v>
      </c>
      <c r="L183" s="7">
        <f t="shared" si="127"/>
        <v>0</v>
      </c>
      <c r="M183" s="13">
        <f>VLOOKUP($B183,AAFTE!$C$4:$F$300,4,0)</f>
        <v>0</v>
      </c>
      <c r="N183" s="7">
        <f t="shared" si="128"/>
        <v>0</v>
      </c>
      <c r="O183" s="7">
        <f>IFERROR(VLOOKUP($B183,'SpEd BEA Rates by Month'!$B$4:$O$380,$O$1,0),"")</f>
        <v>0</v>
      </c>
      <c r="P183" s="7">
        <f t="shared" si="129"/>
        <v>0</v>
      </c>
      <c r="Q183" s="13">
        <f>VLOOKUP($B183,AAFTE!$C$4:$G$300,5,0)</f>
        <v>0</v>
      </c>
      <c r="R183" s="7">
        <f t="shared" si="130"/>
        <v>0</v>
      </c>
    </row>
    <row r="184" spans="1:18" ht="15.75" thickBot="1" x14ac:dyDescent="0.3">
      <c r="A184" s="1" t="s">
        <v>127</v>
      </c>
      <c r="B184" s="1" t="s">
        <v>132</v>
      </c>
      <c r="C184" s="7">
        <f>IFERROR(VLOOKUP($B184,'SpEd BEA Rates by Month'!$B$4:$C$380,2,0)," ")</f>
        <v>10783.53</v>
      </c>
      <c r="D184" s="7">
        <f t="shared" si="119"/>
        <v>12401.059499999999</v>
      </c>
      <c r="E184" s="13">
        <f>VLOOKUP($B184,AAFTE!$C$4:$D$300,2,0)</f>
        <v>106.33333333333333</v>
      </c>
      <c r="F184" s="7">
        <f t="shared" si="131"/>
        <v>1318645.9934999999</v>
      </c>
      <c r="G184" s="7">
        <f>IFERROR(VLOOKUP($B184,'SpEd BEA Rates by Month'!$B$4:$O$380,$G$1,0),"")</f>
        <v>11389.72</v>
      </c>
      <c r="H184" s="7">
        <f t="shared" si="132"/>
        <v>13098.177999999998</v>
      </c>
      <c r="I184" s="13">
        <f>VLOOKUP($B184,AAFTE!$C$4:$F$300,3,0)</f>
        <v>104.33333333333333</v>
      </c>
      <c r="J184" s="7">
        <f t="shared" si="133"/>
        <v>1366576.5713333332</v>
      </c>
      <c r="K184" s="7">
        <f>IFERROR(VLOOKUP($B184,'SpEd BEA Rates by Month'!$B$4:$O$380,$K$1,0),"")</f>
        <v>0</v>
      </c>
      <c r="L184" s="7">
        <f t="shared" si="127"/>
        <v>0</v>
      </c>
      <c r="M184" s="13">
        <f>VLOOKUP($B184,AAFTE!$C$4:$F$300,4,0)</f>
        <v>0</v>
      </c>
      <c r="N184" s="7">
        <f t="shared" si="128"/>
        <v>0</v>
      </c>
      <c r="O184" s="7">
        <f>IFERROR(VLOOKUP($B184,'SpEd BEA Rates by Month'!$B$4:$O$380,$O$1,0),"")</f>
        <v>0</v>
      </c>
      <c r="P184" s="7">
        <f t="shared" si="129"/>
        <v>0</v>
      </c>
      <c r="Q184" s="13">
        <f>VLOOKUP($B184,AAFTE!$C$4:$G$300,5,0)</f>
        <v>0</v>
      </c>
      <c r="R184" s="7">
        <f t="shared" si="130"/>
        <v>0</v>
      </c>
    </row>
    <row r="185" spans="1:18" ht="15.75" thickBot="1" x14ac:dyDescent="0.3">
      <c r="A185" s="5" t="s">
        <v>352</v>
      </c>
      <c r="B185" s="5" t="s">
        <v>844</v>
      </c>
      <c r="C185" s="28" t="str">
        <f>IFERROR(VLOOKUP($B185,'SpEd BEA Rates by Month'!$B$4:$C$380,2,0)," ")</f>
        <v xml:space="preserve"> </v>
      </c>
      <c r="D185" s="11">
        <f>F185/E185</f>
        <v>12454.494911230664</v>
      </c>
      <c r="E185" s="25">
        <f>SUM(E180:E184)</f>
        <v>371.75</v>
      </c>
      <c r="F185" s="17">
        <f>SUM(F180:F184)</f>
        <v>4629958.4832499996</v>
      </c>
      <c r="G185" s="18" t="str">
        <f>IFERROR(VLOOKUP($B185,'SpEd BEA Rates by Month'!$B$4:$O$380,$G$1,0),"")</f>
        <v/>
      </c>
      <c r="H185" s="10">
        <f>J185/I185</f>
        <v>13193.604956966761</v>
      </c>
      <c r="I185" s="15">
        <f>SUM(I180:I184)</f>
        <v>378.58333333333331</v>
      </c>
      <c r="J185" s="18">
        <f>SUM(J180:J184)</f>
        <v>4994878.943291666</v>
      </c>
      <c r="K185" s="8" t="str">
        <f>IFERROR(VLOOKUP($B185,'SpEd BEA Rates by Month'!$B$4:$O$380,$K$1,0),"")</f>
        <v/>
      </c>
      <c r="L185" s="9" t="e">
        <f>N185/M185</f>
        <v>#DIV/0!</v>
      </c>
      <c r="M185" s="19">
        <f>SUM(M180:M184)</f>
        <v>0</v>
      </c>
      <c r="N185" s="9">
        <f>SUM(N180:N184)</f>
        <v>0</v>
      </c>
      <c r="O185" s="21" t="str">
        <f>IFERROR(VLOOKUP($B185,'SpEd BEA Rates by Month'!$B$4:$O$380,$O$1,0),"")</f>
        <v/>
      </c>
      <c r="P185" s="21" t="e">
        <f>R185/Q185</f>
        <v>#DIV/0!</v>
      </c>
      <c r="Q185" s="23">
        <f>SUM(Q180:Q184)</f>
        <v>0</v>
      </c>
      <c r="R185" s="21">
        <f>SUM(R180:R184)</f>
        <v>0</v>
      </c>
    </row>
    <row r="186" spans="1:18" ht="15.75" thickBot="1" x14ac:dyDescent="0.3">
      <c r="A186" s="5"/>
      <c r="B186" s="5" t="s">
        <v>872</v>
      </c>
      <c r="C186" s="28" t="str">
        <f>IFERROR(VLOOKUP($B186,'SpEd BEA Rates by Month'!$B$4:$C$380,2,0)," ")</f>
        <v xml:space="preserve"> </v>
      </c>
      <c r="D186" s="11">
        <f>D185/12</f>
        <v>1037.8745759358887</v>
      </c>
      <c r="E186" s="14"/>
      <c r="F186" s="24"/>
      <c r="G186" s="18" t="str">
        <f>IFERROR(VLOOKUP($B186,'SpEd BEA Rates by Month'!$B$4:$O$380,$G$1,0),"")</f>
        <v/>
      </c>
      <c r="H186" s="10">
        <f>H185/12</f>
        <v>1099.4670797472302</v>
      </c>
      <c r="I186" s="15"/>
      <c r="J186" s="18"/>
      <c r="K186" s="8" t="str">
        <f>IFERROR(VLOOKUP($B186,'SpEd BEA Rates by Month'!$B$4:$O$380,$K$1,0),"")</f>
        <v/>
      </c>
      <c r="L186" s="9" t="e">
        <f>L185/12</f>
        <v>#DIV/0!</v>
      </c>
      <c r="M186" s="19"/>
      <c r="N186" s="9"/>
      <c r="O186" s="21" t="str">
        <f>IFERROR(VLOOKUP($B186,'SpEd BEA Rates by Month'!$B$4:$O$380,$O$1,0),"")</f>
        <v/>
      </c>
      <c r="P186" s="21" t="e">
        <f>P185/12</f>
        <v>#DIV/0!</v>
      </c>
      <c r="Q186" s="23"/>
      <c r="R186" s="21"/>
    </row>
    <row r="187" spans="1:18" ht="15.75" thickBot="1" x14ac:dyDescent="0.3">
      <c r="A187" s="5"/>
      <c r="B187" s="5" t="s">
        <v>853</v>
      </c>
      <c r="C187" s="28" t="str">
        <f>IFERROR(VLOOKUP($B187,'SpEd BEA Rates by Month'!$B$4:$C$380,2,0)," ")</f>
        <v xml:space="preserve"> </v>
      </c>
      <c r="D187" s="11">
        <f>0.05*D186</f>
        <v>51.893728796794441</v>
      </c>
      <c r="E187" s="14"/>
      <c r="F187" s="24"/>
      <c r="G187" s="18" t="str">
        <f>IFERROR(VLOOKUP($B187,'SpEd BEA Rates by Month'!$B$4:$O$380,$G$1,0),"")</f>
        <v/>
      </c>
      <c r="H187" s="10">
        <f>0.05*H186</f>
        <v>54.973353987361513</v>
      </c>
      <c r="I187" s="15"/>
      <c r="J187" s="18"/>
      <c r="K187" s="8" t="str">
        <f>IFERROR(VLOOKUP($B187,'SpEd BEA Rates by Month'!$B$4:$O$380,$K$1,0),"")</f>
        <v/>
      </c>
      <c r="L187" s="9" t="e">
        <f>0.05*L186</f>
        <v>#DIV/0!</v>
      </c>
      <c r="M187" s="19"/>
      <c r="N187" s="9"/>
      <c r="O187" s="21" t="str">
        <f>IFERROR(VLOOKUP($B187,'SpEd BEA Rates by Month'!$B$4:$O$380,$O$1,0),"")</f>
        <v/>
      </c>
      <c r="P187" s="21" t="e">
        <f>0.05*P186</f>
        <v>#DIV/0!</v>
      </c>
      <c r="Q187" s="23"/>
      <c r="R187" s="21"/>
    </row>
    <row r="188" spans="1:18" ht="15.75" thickBot="1" x14ac:dyDescent="0.3">
      <c r="A188" s="5"/>
      <c r="B188" s="5" t="s">
        <v>377</v>
      </c>
      <c r="C188" s="28" t="str">
        <f>IFERROR(VLOOKUP($B188,'SpEd BEA Rates by Month'!$B$4:$C$380,2,0)," ")</f>
        <v xml:space="preserve"> </v>
      </c>
      <c r="D188" s="11">
        <f>D186-D187</f>
        <v>985.98084713909429</v>
      </c>
      <c r="E188" s="14"/>
      <c r="F188" s="11"/>
      <c r="G188" s="18" t="str">
        <f>IFERROR(VLOOKUP($B188,'SpEd BEA Rates by Month'!$B$4:$O$380,$G$1,0),"")</f>
        <v/>
      </c>
      <c r="H188" s="10">
        <f>H186-H187</f>
        <v>1044.4937257598688</v>
      </c>
      <c r="I188" s="15"/>
      <c r="J188" s="18"/>
      <c r="K188" s="8" t="str">
        <f>IFERROR(VLOOKUP($B188,'SpEd BEA Rates by Month'!$B$4:$O$380,$K$1,0),"")</f>
        <v/>
      </c>
      <c r="L188" s="9" t="e">
        <f>L186-L187</f>
        <v>#DIV/0!</v>
      </c>
      <c r="M188" s="19"/>
      <c r="N188" s="9"/>
      <c r="O188" s="21" t="str">
        <f>IFERROR(VLOOKUP($B188,'SpEd BEA Rates by Month'!$B$4:$O$380,$O$1,0),"")</f>
        <v/>
      </c>
      <c r="P188" s="21" t="e">
        <f>P186-P187</f>
        <v>#DIV/0!</v>
      </c>
      <c r="Q188" s="23"/>
      <c r="R188" s="21"/>
    </row>
    <row r="189" spans="1:18" ht="15.75" thickBot="1" x14ac:dyDescent="0.3">
      <c r="A189" s="1" t="s">
        <v>133</v>
      </c>
      <c r="B189" s="1" t="s">
        <v>134</v>
      </c>
      <c r="C189" s="7">
        <f>IFERROR(VLOOKUP($B189,'SpEd BEA Rates by Month'!$B$4:$C$380,2,0)," ")</f>
        <v>9839.9599999999991</v>
      </c>
      <c r="D189" s="7">
        <f t="shared" si="119"/>
        <v>11315.953999999998</v>
      </c>
      <c r="E189" s="13">
        <f>VLOOKUP($B189,AAFTE!$C$4:$D$300,2,0)</f>
        <v>2.75</v>
      </c>
      <c r="F189" s="7">
        <f>D189*E189</f>
        <v>31118.873499999994</v>
      </c>
      <c r="G189" s="7">
        <f>IFERROR(VLOOKUP($B189,'SpEd BEA Rates by Month'!$B$4:$O$380,$G$1,0),"")</f>
        <v>10628.61</v>
      </c>
      <c r="H189" s="7">
        <f t="shared" ref="H189:H194" si="134">G189*1.15</f>
        <v>12222.9015</v>
      </c>
      <c r="I189" s="13">
        <f>VLOOKUP($B189,AAFTE!$C$4:$F$300,3,0)</f>
        <v>2.25</v>
      </c>
      <c r="J189" s="7">
        <f t="shared" ref="J189:J194" si="135">H189*I189</f>
        <v>27501.528375000002</v>
      </c>
      <c r="K189" s="7">
        <f>IFERROR(VLOOKUP($B189,'SpEd BEA Rates by Month'!$B$4:$O$380,$K$1,0),"")</f>
        <v>0</v>
      </c>
      <c r="L189" s="7">
        <f t="shared" ref="L189:L194" si="136">K189*1.15</f>
        <v>0</v>
      </c>
      <c r="M189" s="13">
        <f>VLOOKUP($B189,AAFTE!$C$4:$F$300,4,0)</f>
        <v>0</v>
      </c>
      <c r="N189" s="7">
        <f t="shared" ref="N189:N194" si="137">L189*M189</f>
        <v>0</v>
      </c>
      <c r="O189" s="7">
        <f>IFERROR(VLOOKUP($B189,'SpEd BEA Rates by Month'!$B$4:$O$380,$O$1,0),"")</f>
        <v>0</v>
      </c>
      <c r="P189" s="7">
        <f t="shared" ref="P189:P194" si="138">O189*1.15</f>
        <v>0</v>
      </c>
      <c r="Q189" s="13">
        <f>VLOOKUP($B189,AAFTE!$C$4:$G$300,5,0)</f>
        <v>0</v>
      </c>
      <c r="R189" s="7">
        <f t="shared" ref="R189:R194" si="139">P189*Q189</f>
        <v>0</v>
      </c>
    </row>
    <row r="190" spans="1:18" ht="15.75" thickBot="1" x14ac:dyDescent="0.3">
      <c r="A190" s="1" t="s">
        <v>133</v>
      </c>
      <c r="B190" s="1" t="s">
        <v>135</v>
      </c>
      <c r="C190" s="7">
        <f>IFERROR(VLOOKUP($B190,'SpEd BEA Rates by Month'!$B$4:$C$380,2,0)," ")</f>
        <v>9480.34</v>
      </c>
      <c r="D190" s="7">
        <f t="shared" si="119"/>
        <v>10902.391</v>
      </c>
      <c r="E190" s="13">
        <f>VLOOKUP($B190,AAFTE!$C$4:$D$300,2,0)</f>
        <v>0.16666666666666666</v>
      </c>
      <c r="F190" s="7">
        <f t="shared" ref="F190:F194" si="140">D190*E190</f>
        <v>1817.0651666666665</v>
      </c>
      <c r="G190" s="7">
        <f>IFERROR(VLOOKUP($B190,'SpEd BEA Rates by Month'!$B$4:$O$380,$G$1,0),"")</f>
        <v>11261.57</v>
      </c>
      <c r="H190" s="7">
        <f t="shared" si="134"/>
        <v>12950.805499999999</v>
      </c>
      <c r="I190" s="13">
        <f>VLOOKUP($B190,AAFTE!$C$4:$F$300,3,0)</f>
        <v>0.16666666666666666</v>
      </c>
      <c r="J190" s="7">
        <f t="shared" si="135"/>
        <v>2158.4675833333331</v>
      </c>
      <c r="K190" s="7">
        <f>IFERROR(VLOOKUP($B190,'SpEd BEA Rates by Month'!$B$4:$O$380,$K$1,0),"")</f>
        <v>0</v>
      </c>
      <c r="L190" s="7">
        <f t="shared" si="136"/>
        <v>0</v>
      </c>
      <c r="M190" s="13">
        <f>VLOOKUP($B190,AAFTE!$C$4:$F$300,4,0)</f>
        <v>0</v>
      </c>
      <c r="N190" s="7">
        <f t="shared" si="137"/>
        <v>0</v>
      </c>
      <c r="O190" s="7">
        <f>IFERROR(VLOOKUP($B190,'SpEd BEA Rates by Month'!$B$4:$O$380,$O$1,0),"")</f>
        <v>0</v>
      </c>
      <c r="P190" s="7">
        <f t="shared" si="138"/>
        <v>0</v>
      </c>
      <c r="Q190" s="13">
        <f>VLOOKUP($B190,AAFTE!$C$4:$G$300,5,0)</f>
        <v>0</v>
      </c>
      <c r="R190" s="7">
        <f t="shared" si="139"/>
        <v>0</v>
      </c>
    </row>
    <row r="191" spans="1:18" ht="15.75" thickBot="1" x14ac:dyDescent="0.3">
      <c r="A191" s="1" t="s">
        <v>133</v>
      </c>
      <c r="B191" s="1" t="s">
        <v>136</v>
      </c>
      <c r="C191" s="7">
        <f>IFERROR(VLOOKUP($B191,'SpEd BEA Rates by Month'!$B$4:$C$380,2,0)," ")</f>
        <v>10210.51</v>
      </c>
      <c r="D191" s="7">
        <f t="shared" si="119"/>
        <v>11742.086499999999</v>
      </c>
      <c r="E191" s="13">
        <f>VLOOKUP($B191,AAFTE!$C$4:$D$300,2,0)</f>
        <v>0</v>
      </c>
      <c r="F191" s="7">
        <f t="shared" si="140"/>
        <v>0</v>
      </c>
      <c r="G191" s="7">
        <f>IFERROR(VLOOKUP($B191,'SpEd BEA Rates by Month'!$B$4:$O$380,$G$1,0),"")</f>
        <v>10771.44</v>
      </c>
      <c r="H191" s="7">
        <f t="shared" si="134"/>
        <v>12387.155999999999</v>
      </c>
      <c r="I191" s="13">
        <f>VLOOKUP($B191,AAFTE!$C$4:$F$300,3,0)</f>
        <v>0.5</v>
      </c>
      <c r="J191" s="7">
        <f t="shared" si="135"/>
        <v>6193.5779999999995</v>
      </c>
      <c r="K191" s="7">
        <f>IFERROR(VLOOKUP($B191,'SpEd BEA Rates by Month'!$B$4:$O$380,$K$1,0),"")</f>
        <v>0</v>
      </c>
      <c r="L191" s="7">
        <f t="shared" si="136"/>
        <v>0</v>
      </c>
      <c r="M191" s="13">
        <f>VLOOKUP($B191,AAFTE!$C$4:$F$300,4,0)</f>
        <v>0</v>
      </c>
      <c r="N191" s="7">
        <f t="shared" si="137"/>
        <v>0</v>
      </c>
      <c r="O191" s="7">
        <f>IFERROR(VLOOKUP($B191,'SpEd BEA Rates by Month'!$B$4:$O$380,$O$1,0),"")</f>
        <v>0</v>
      </c>
      <c r="P191" s="7">
        <f t="shared" si="138"/>
        <v>0</v>
      </c>
      <c r="Q191" s="13">
        <f>VLOOKUP($B191,AAFTE!$C$4:$G$300,5,0)</f>
        <v>0</v>
      </c>
      <c r="R191" s="7">
        <f t="shared" si="139"/>
        <v>0</v>
      </c>
    </row>
    <row r="192" spans="1:18" ht="15.75" thickBot="1" x14ac:dyDescent="0.3">
      <c r="A192" s="1" t="s">
        <v>133</v>
      </c>
      <c r="B192" s="1" t="s">
        <v>137</v>
      </c>
      <c r="C192" s="7">
        <f>IFERROR(VLOOKUP($B192,'SpEd BEA Rates by Month'!$B$4:$C$380,2,0)," ")</f>
        <v>9535.23</v>
      </c>
      <c r="D192" s="7">
        <f t="shared" si="119"/>
        <v>10965.514499999999</v>
      </c>
      <c r="E192" s="13">
        <f>VLOOKUP($B192,AAFTE!$C$4:$D$300,2,0)</f>
        <v>22.166666666666668</v>
      </c>
      <c r="F192" s="7">
        <f t="shared" si="140"/>
        <v>243068.90474999999</v>
      </c>
      <c r="G192" s="7">
        <f>IFERROR(VLOOKUP($B192,'SpEd BEA Rates by Month'!$B$4:$O$380,$G$1,0),"")</f>
        <v>10036.74</v>
      </c>
      <c r="H192" s="7">
        <f t="shared" si="134"/>
        <v>11542.250999999998</v>
      </c>
      <c r="I192" s="13">
        <f>VLOOKUP($B192,AAFTE!$C$4:$F$300,3,0)</f>
        <v>24</v>
      </c>
      <c r="J192" s="7">
        <f t="shared" si="135"/>
        <v>277014.02399999998</v>
      </c>
      <c r="K192" s="7">
        <f>IFERROR(VLOOKUP($B192,'SpEd BEA Rates by Month'!$B$4:$O$380,$K$1,0),"")</f>
        <v>0</v>
      </c>
      <c r="L192" s="7">
        <f t="shared" si="136"/>
        <v>0</v>
      </c>
      <c r="M192" s="13">
        <f>VLOOKUP($B192,AAFTE!$C$4:$F$300,4,0)</f>
        <v>0</v>
      </c>
      <c r="N192" s="7">
        <f t="shared" si="137"/>
        <v>0</v>
      </c>
      <c r="O192" s="7">
        <f>IFERROR(VLOOKUP($B192,'SpEd BEA Rates by Month'!$B$4:$O$380,$O$1,0),"")</f>
        <v>0</v>
      </c>
      <c r="P192" s="7">
        <f t="shared" si="138"/>
        <v>0</v>
      </c>
      <c r="Q192" s="13">
        <f>VLOOKUP($B192,AAFTE!$C$4:$G$300,5,0)</f>
        <v>0</v>
      </c>
      <c r="R192" s="7">
        <f t="shared" si="139"/>
        <v>0</v>
      </c>
    </row>
    <row r="193" spans="1:18" ht="15.75" thickBot="1" x14ac:dyDescent="0.3">
      <c r="A193" s="1" t="s">
        <v>133</v>
      </c>
      <c r="B193" s="1" t="s">
        <v>138</v>
      </c>
      <c r="C193" s="7">
        <f>IFERROR(VLOOKUP($B193,'SpEd BEA Rates by Month'!$B$4:$C$380,2,0)," ")</f>
        <v>9407.4</v>
      </c>
      <c r="D193" s="7">
        <f t="shared" si="119"/>
        <v>10818.509999999998</v>
      </c>
      <c r="E193" s="13">
        <f>VLOOKUP($B193,AAFTE!$C$4:$D$300,2,0)</f>
        <v>1.6666666666666667</v>
      </c>
      <c r="F193" s="7">
        <f t="shared" si="140"/>
        <v>18030.849999999999</v>
      </c>
      <c r="G193" s="7">
        <f>IFERROR(VLOOKUP($B193,'SpEd BEA Rates by Month'!$B$4:$O$380,$G$1,0),"")</f>
        <v>10069.9</v>
      </c>
      <c r="H193" s="7">
        <f t="shared" si="134"/>
        <v>11580.384999999998</v>
      </c>
      <c r="I193" s="13">
        <f>VLOOKUP($B193,AAFTE!$C$4:$F$300,3,0)</f>
        <v>0.91666666666666663</v>
      </c>
      <c r="J193" s="7">
        <f t="shared" si="135"/>
        <v>10615.352916666665</v>
      </c>
      <c r="K193" s="7">
        <f>IFERROR(VLOOKUP($B193,'SpEd BEA Rates by Month'!$B$4:$O$380,$K$1,0),"")</f>
        <v>0</v>
      </c>
      <c r="L193" s="7">
        <f t="shared" si="136"/>
        <v>0</v>
      </c>
      <c r="M193" s="13">
        <f>VLOOKUP($B193,AAFTE!$C$4:$F$300,4,0)</f>
        <v>0</v>
      </c>
      <c r="N193" s="7">
        <f t="shared" si="137"/>
        <v>0</v>
      </c>
      <c r="O193" s="7">
        <f>IFERROR(VLOOKUP($B193,'SpEd BEA Rates by Month'!$B$4:$O$380,$O$1,0),"")</f>
        <v>0</v>
      </c>
      <c r="P193" s="7">
        <f t="shared" si="138"/>
        <v>0</v>
      </c>
      <c r="Q193" s="13">
        <f>VLOOKUP($B193,AAFTE!$C$4:$G$300,5,0)</f>
        <v>0</v>
      </c>
      <c r="R193" s="7">
        <f t="shared" si="139"/>
        <v>0</v>
      </c>
    </row>
    <row r="194" spans="1:18" ht="15.75" thickBot="1" x14ac:dyDescent="0.3">
      <c r="A194" s="1" t="s">
        <v>133</v>
      </c>
      <c r="B194" s="1" t="s">
        <v>139</v>
      </c>
      <c r="C194" s="7">
        <f>IFERROR(VLOOKUP($B194,'SpEd BEA Rates by Month'!$B$4:$C$380,2,0)," ")</f>
        <v>9696.85</v>
      </c>
      <c r="D194" s="7">
        <f t="shared" si="119"/>
        <v>11151.377499999999</v>
      </c>
      <c r="E194" s="13">
        <f>VLOOKUP($B194,AAFTE!$C$4:$D$300,2,0)</f>
        <v>0.66666666666666663</v>
      </c>
      <c r="F194" s="7">
        <f t="shared" si="140"/>
        <v>7434.2516666666652</v>
      </c>
      <c r="G194" s="7">
        <f>IFERROR(VLOOKUP($B194,'SpEd BEA Rates by Month'!$B$4:$O$380,$G$1,0),"")</f>
        <v>10673.54</v>
      </c>
      <c r="H194" s="7">
        <f t="shared" si="134"/>
        <v>12274.571</v>
      </c>
      <c r="I194" s="13">
        <f>VLOOKUP($B194,AAFTE!$C$4:$F$300,3,0)</f>
        <v>0.41666666666666669</v>
      </c>
      <c r="J194" s="7">
        <f t="shared" si="135"/>
        <v>5114.4045833333339</v>
      </c>
      <c r="K194" s="7">
        <f>IFERROR(VLOOKUP($B194,'SpEd BEA Rates by Month'!$B$4:$O$380,$K$1,0),"")</f>
        <v>0</v>
      </c>
      <c r="L194" s="7">
        <f t="shared" si="136"/>
        <v>0</v>
      </c>
      <c r="M194" s="13">
        <f>VLOOKUP($B194,AAFTE!$C$4:$F$300,4,0)</f>
        <v>0</v>
      </c>
      <c r="N194" s="7">
        <f t="shared" si="137"/>
        <v>0</v>
      </c>
      <c r="O194" s="7">
        <f>IFERROR(VLOOKUP($B194,'SpEd BEA Rates by Month'!$B$4:$O$380,$O$1,0),"")</f>
        <v>0</v>
      </c>
      <c r="P194" s="7">
        <f t="shared" si="138"/>
        <v>0</v>
      </c>
      <c r="Q194" s="13">
        <f>VLOOKUP($B194,AAFTE!$C$4:$G$300,5,0)</f>
        <v>0</v>
      </c>
      <c r="R194" s="7">
        <f t="shared" si="139"/>
        <v>0</v>
      </c>
    </row>
    <row r="195" spans="1:18" ht="15.75" thickBot="1" x14ac:dyDescent="0.3">
      <c r="A195" s="5" t="s">
        <v>353</v>
      </c>
      <c r="B195" s="5" t="s">
        <v>844</v>
      </c>
      <c r="C195" s="28" t="str">
        <f>IFERROR(VLOOKUP($B195,'SpEd BEA Rates by Month'!$B$4:$C$380,2,0)," ")</f>
        <v xml:space="preserve"> </v>
      </c>
      <c r="D195" s="11">
        <f>F195/E195</f>
        <v>10995.864258358659</v>
      </c>
      <c r="E195" s="25">
        <f>SUM(E189:E194)</f>
        <v>27.416666666666671</v>
      </c>
      <c r="F195" s="17">
        <f>SUM(F189:F194)</f>
        <v>301469.9450833333</v>
      </c>
      <c r="G195" s="18" t="str">
        <f>IFERROR(VLOOKUP($B195,'SpEd BEA Rates by Month'!$B$4:$O$380,$G$1,0),"")</f>
        <v/>
      </c>
      <c r="H195" s="10">
        <f>J195/I195</f>
        <v>11631.764794985249</v>
      </c>
      <c r="I195" s="15">
        <f>SUM(I189:I194)</f>
        <v>28.250000000000004</v>
      </c>
      <c r="J195" s="18">
        <f>SUM(J189:J194)</f>
        <v>328597.35545833333</v>
      </c>
      <c r="K195" s="8" t="str">
        <f>IFERROR(VLOOKUP($B195,'SpEd BEA Rates by Month'!$B$4:$O$380,$K$1,0),"")</f>
        <v/>
      </c>
      <c r="L195" s="9" t="e">
        <f>N195/M195</f>
        <v>#DIV/0!</v>
      </c>
      <c r="M195" s="19">
        <f>SUM(M189:M194)</f>
        <v>0</v>
      </c>
      <c r="N195" s="9">
        <f>SUM(N189:N194)</f>
        <v>0</v>
      </c>
      <c r="O195" s="21" t="str">
        <f>IFERROR(VLOOKUP($B195,'SpEd BEA Rates by Month'!$B$4:$O$380,$O$1,0),"")</f>
        <v/>
      </c>
      <c r="P195" s="21" t="e">
        <f>R195/Q195</f>
        <v>#DIV/0!</v>
      </c>
      <c r="Q195" s="23">
        <f>SUM(Q189:Q194)</f>
        <v>0</v>
      </c>
      <c r="R195" s="21">
        <f>SUM(R189:R194)</f>
        <v>0</v>
      </c>
    </row>
    <row r="196" spans="1:18" ht="15.75" thickBot="1" x14ac:dyDescent="0.3">
      <c r="A196" s="5"/>
      <c r="B196" s="5" t="s">
        <v>872</v>
      </c>
      <c r="C196" s="28" t="str">
        <f>IFERROR(VLOOKUP($B196,'SpEd BEA Rates by Month'!$B$4:$C$380,2,0)," ")</f>
        <v xml:space="preserve"> </v>
      </c>
      <c r="D196" s="11">
        <f>D195/12</f>
        <v>916.32202152988827</v>
      </c>
      <c r="E196" s="14"/>
      <c r="F196" s="24"/>
      <c r="G196" s="18" t="str">
        <f>IFERROR(VLOOKUP($B196,'SpEd BEA Rates by Month'!$B$4:$O$380,$G$1,0),"")</f>
        <v/>
      </c>
      <c r="H196" s="10">
        <f>H195/12</f>
        <v>969.31373291543741</v>
      </c>
      <c r="I196" s="15"/>
      <c r="J196" s="18"/>
      <c r="K196" s="8" t="str">
        <f>IFERROR(VLOOKUP($B196,'SpEd BEA Rates by Month'!$B$4:$O$380,$K$1,0),"")</f>
        <v/>
      </c>
      <c r="L196" s="9" t="e">
        <f>L195/12</f>
        <v>#DIV/0!</v>
      </c>
      <c r="M196" s="19"/>
      <c r="N196" s="9"/>
      <c r="O196" s="21" t="str">
        <f>IFERROR(VLOOKUP($B196,'SpEd BEA Rates by Month'!$B$4:$O$380,$O$1,0),"")</f>
        <v/>
      </c>
      <c r="P196" s="21" t="e">
        <f>P195/12</f>
        <v>#DIV/0!</v>
      </c>
      <c r="Q196" s="23"/>
      <c r="R196" s="21"/>
    </row>
    <row r="197" spans="1:18" ht="15.75" thickBot="1" x14ac:dyDescent="0.3">
      <c r="A197" s="5"/>
      <c r="B197" s="5" t="s">
        <v>853</v>
      </c>
      <c r="C197" s="28" t="str">
        <f>IFERROR(VLOOKUP($B197,'SpEd BEA Rates by Month'!$B$4:$C$380,2,0)," ")</f>
        <v xml:space="preserve"> </v>
      </c>
      <c r="D197" s="11">
        <f>0.05*D196</f>
        <v>45.816101076494419</v>
      </c>
      <c r="E197" s="14"/>
      <c r="F197" s="24"/>
      <c r="G197" s="18" t="str">
        <f>IFERROR(VLOOKUP($B197,'SpEd BEA Rates by Month'!$B$4:$O$380,$G$1,0),"")</f>
        <v/>
      </c>
      <c r="H197" s="10">
        <f>0.05*H196</f>
        <v>48.465686645771875</v>
      </c>
      <c r="I197" s="15"/>
      <c r="J197" s="18"/>
      <c r="K197" s="8" t="str">
        <f>IFERROR(VLOOKUP($B197,'SpEd BEA Rates by Month'!$B$4:$O$380,$K$1,0),"")</f>
        <v/>
      </c>
      <c r="L197" s="9" t="e">
        <f>0.05*L196</f>
        <v>#DIV/0!</v>
      </c>
      <c r="M197" s="19"/>
      <c r="N197" s="9"/>
      <c r="O197" s="21" t="str">
        <f>IFERROR(VLOOKUP($B197,'SpEd BEA Rates by Month'!$B$4:$O$380,$O$1,0),"")</f>
        <v/>
      </c>
      <c r="P197" s="21" t="e">
        <f>0.05*P196</f>
        <v>#DIV/0!</v>
      </c>
      <c r="Q197" s="23"/>
      <c r="R197" s="21"/>
    </row>
    <row r="198" spans="1:18" ht="15.75" thickBot="1" x14ac:dyDescent="0.3">
      <c r="A198" s="5"/>
      <c r="B198" s="5" t="s">
        <v>377</v>
      </c>
      <c r="C198" s="28" t="str">
        <f>IFERROR(VLOOKUP($B198,'SpEd BEA Rates by Month'!$B$4:$C$380,2,0)," ")</f>
        <v xml:space="preserve"> </v>
      </c>
      <c r="D198" s="11">
        <f>D196-D197</f>
        <v>870.50592045339386</v>
      </c>
      <c r="E198" s="14"/>
      <c r="F198" s="11"/>
      <c r="G198" s="18" t="str">
        <f>IFERROR(VLOOKUP($B198,'SpEd BEA Rates by Month'!$B$4:$O$380,$G$1,0),"")</f>
        <v/>
      </c>
      <c r="H198" s="10">
        <f>H196-H197</f>
        <v>920.84804626966559</v>
      </c>
      <c r="I198" s="15"/>
      <c r="J198" s="18"/>
      <c r="K198" s="8" t="str">
        <f>IFERROR(VLOOKUP($B198,'SpEd BEA Rates by Month'!$B$4:$O$380,$K$1,0),"")</f>
        <v/>
      </c>
      <c r="L198" s="9" t="e">
        <f>L196-L197</f>
        <v>#DIV/0!</v>
      </c>
      <c r="M198" s="19"/>
      <c r="N198" s="9"/>
      <c r="O198" s="21" t="str">
        <f>IFERROR(VLOOKUP($B198,'SpEd BEA Rates by Month'!$B$4:$O$380,$O$1,0),"")</f>
        <v/>
      </c>
      <c r="P198" s="21" t="e">
        <f>P196-P197</f>
        <v>#DIV/0!</v>
      </c>
      <c r="Q198" s="23"/>
      <c r="R198" s="21"/>
    </row>
    <row r="199" spans="1:18" ht="15.75" thickBot="1" x14ac:dyDescent="0.3">
      <c r="A199" s="1" t="s">
        <v>140</v>
      </c>
      <c r="B199" s="1" t="s">
        <v>141</v>
      </c>
      <c r="C199" s="7">
        <f>IFERROR(VLOOKUP($B199,'SpEd BEA Rates by Month'!$B$4:$C$380,2,0)," ")</f>
        <v>9605.43</v>
      </c>
      <c r="D199" s="7">
        <f t="shared" si="119"/>
        <v>11046.244499999999</v>
      </c>
      <c r="E199" s="13">
        <f>VLOOKUP($B199,AAFTE!$C$4:$D$300,2,0)</f>
        <v>0</v>
      </c>
      <c r="F199" s="7">
        <f>D199*E199</f>
        <v>0</v>
      </c>
      <c r="G199" s="7">
        <f>IFERROR(VLOOKUP($B199,'SpEd BEA Rates by Month'!$B$4:$O$380,$G$1,0),"")</f>
        <v>10291</v>
      </c>
      <c r="H199" s="7">
        <f t="shared" ref="H199:H208" si="141">G199*1.15</f>
        <v>11834.65</v>
      </c>
      <c r="I199" s="13">
        <f>VLOOKUP($B199,AAFTE!$C$4:$F$300,3,0)</f>
        <v>0</v>
      </c>
      <c r="J199" s="7">
        <f t="shared" ref="J199:J208" si="142">H199*I199</f>
        <v>0</v>
      </c>
      <c r="K199" s="7">
        <f>IFERROR(VLOOKUP($B199,'SpEd BEA Rates by Month'!$B$4:$O$380,$K$1,0),"")</f>
        <v>0</v>
      </c>
      <c r="L199" s="7">
        <f t="shared" ref="L199:L208" si="143">K199*1.15</f>
        <v>0</v>
      </c>
      <c r="M199" s="13">
        <f>VLOOKUP($B199,AAFTE!$C$4:$F$300,4,0)</f>
        <v>0</v>
      </c>
      <c r="N199" s="7">
        <f t="shared" ref="N199:N208" si="144">L199*M199</f>
        <v>0</v>
      </c>
      <c r="O199" s="7">
        <f>IFERROR(VLOOKUP($B199,'SpEd BEA Rates by Month'!$B$4:$O$380,$O$1,0),"")</f>
        <v>0</v>
      </c>
      <c r="P199" s="7">
        <f t="shared" ref="P199:P208" si="145">O199*1.15</f>
        <v>0</v>
      </c>
      <c r="Q199" s="13">
        <f>VLOOKUP($B199,AAFTE!$C$4:$G$300,5,0)</f>
        <v>0</v>
      </c>
      <c r="R199" s="7">
        <f t="shared" ref="R199:R208" si="146">P199*Q199</f>
        <v>0</v>
      </c>
    </row>
    <row r="200" spans="1:18" ht="15.75" thickBot="1" x14ac:dyDescent="0.3">
      <c r="A200" s="1" t="s">
        <v>140</v>
      </c>
      <c r="B200" s="1" t="s">
        <v>142</v>
      </c>
      <c r="C200" s="7">
        <f>IFERROR(VLOOKUP($B200,'SpEd BEA Rates by Month'!$B$4:$C$380,2,0)," ")</f>
        <v>10039.82</v>
      </c>
      <c r="D200" s="7">
        <f t="shared" si="119"/>
        <v>11545.793</v>
      </c>
      <c r="E200" s="13">
        <f>VLOOKUP($B200,AAFTE!$C$4:$D$300,2,0)</f>
        <v>0</v>
      </c>
      <c r="F200" s="7">
        <f t="shared" ref="F200:F208" si="147">D200*E200</f>
        <v>0</v>
      </c>
      <c r="G200" s="7">
        <f>IFERROR(VLOOKUP($B200,'SpEd BEA Rates by Month'!$B$4:$O$380,$G$1,0),"")</f>
        <v>10560.72</v>
      </c>
      <c r="H200" s="7">
        <f t="shared" si="141"/>
        <v>12144.827999999998</v>
      </c>
      <c r="I200" s="13">
        <f>VLOOKUP($B200,AAFTE!$C$4:$F$300,3,0)</f>
        <v>0</v>
      </c>
      <c r="J200" s="7">
        <f t="shared" si="142"/>
        <v>0</v>
      </c>
      <c r="K200" s="7">
        <f>IFERROR(VLOOKUP($B200,'SpEd BEA Rates by Month'!$B$4:$O$380,$K$1,0),"")</f>
        <v>0</v>
      </c>
      <c r="L200" s="7">
        <f t="shared" si="143"/>
        <v>0</v>
      </c>
      <c r="M200" s="13">
        <f>VLOOKUP($B200,AAFTE!$C$4:$F$300,4,0)</f>
        <v>0</v>
      </c>
      <c r="N200" s="7">
        <f t="shared" si="144"/>
        <v>0</v>
      </c>
      <c r="O200" s="7">
        <f>IFERROR(VLOOKUP($B200,'SpEd BEA Rates by Month'!$B$4:$O$380,$O$1,0),"")</f>
        <v>0</v>
      </c>
      <c r="P200" s="7">
        <f t="shared" si="145"/>
        <v>0</v>
      </c>
      <c r="Q200" s="13">
        <f>VLOOKUP($B200,AAFTE!$C$4:$G$300,5,0)</f>
        <v>0</v>
      </c>
      <c r="R200" s="7">
        <f t="shared" si="146"/>
        <v>0</v>
      </c>
    </row>
    <row r="201" spans="1:18" ht="15.75" thickBot="1" x14ac:dyDescent="0.3">
      <c r="A201" s="1" t="s">
        <v>140</v>
      </c>
      <c r="B201" s="1" t="s">
        <v>143</v>
      </c>
      <c r="C201" s="7">
        <f>IFERROR(VLOOKUP($B201,'SpEd BEA Rates by Month'!$B$4:$C$380,2,0)," ")</f>
        <v>9843.35</v>
      </c>
      <c r="D201" s="7">
        <f t="shared" si="119"/>
        <v>11319.852499999999</v>
      </c>
      <c r="E201" s="13">
        <f>VLOOKUP($B201,AAFTE!$C$4:$D$300,2,0)</f>
        <v>0</v>
      </c>
      <c r="F201" s="7">
        <f t="shared" si="147"/>
        <v>0</v>
      </c>
      <c r="G201" s="7">
        <f>IFERROR(VLOOKUP($B201,'SpEd BEA Rates by Month'!$B$4:$O$380,$G$1,0),"")</f>
        <v>10500.33</v>
      </c>
      <c r="H201" s="7">
        <f t="shared" si="141"/>
        <v>12075.379499999999</v>
      </c>
      <c r="I201" s="13">
        <f>VLOOKUP($B201,AAFTE!$C$4:$F$300,3,0)</f>
        <v>0</v>
      </c>
      <c r="J201" s="7">
        <f t="shared" si="142"/>
        <v>0</v>
      </c>
      <c r="K201" s="7">
        <f>IFERROR(VLOOKUP($B201,'SpEd BEA Rates by Month'!$B$4:$O$380,$K$1,0),"")</f>
        <v>0</v>
      </c>
      <c r="L201" s="7">
        <f t="shared" si="143"/>
        <v>0</v>
      </c>
      <c r="M201" s="13">
        <f>VLOOKUP($B201,AAFTE!$C$4:$F$300,4,0)</f>
        <v>0</v>
      </c>
      <c r="N201" s="7">
        <f t="shared" si="144"/>
        <v>0</v>
      </c>
      <c r="O201" s="7">
        <f>IFERROR(VLOOKUP($B201,'SpEd BEA Rates by Month'!$B$4:$O$380,$O$1,0),"")</f>
        <v>0</v>
      </c>
      <c r="P201" s="7">
        <f t="shared" si="145"/>
        <v>0</v>
      </c>
      <c r="Q201" s="13">
        <f>VLOOKUP($B201,AAFTE!$C$4:$G$300,5,0)</f>
        <v>0</v>
      </c>
      <c r="R201" s="7">
        <f t="shared" si="146"/>
        <v>0</v>
      </c>
    </row>
    <row r="202" spans="1:18" ht="15.75" thickBot="1" x14ac:dyDescent="0.3">
      <c r="A202" s="1" t="s">
        <v>140</v>
      </c>
      <c r="B202" s="1" t="s">
        <v>144</v>
      </c>
      <c r="C202" s="7">
        <f>IFERROR(VLOOKUP($B202,'SpEd BEA Rates by Month'!$B$4:$C$380,2,0)," ")</f>
        <v>9104.91</v>
      </c>
      <c r="D202" s="7">
        <f t="shared" si="119"/>
        <v>10470.646499999999</v>
      </c>
      <c r="E202" s="13">
        <f>VLOOKUP($B202,AAFTE!$C$4:$D$300,2,0)</f>
        <v>12.5</v>
      </c>
      <c r="F202" s="7">
        <f t="shared" si="147"/>
        <v>130883.08124999999</v>
      </c>
      <c r="G202" s="7">
        <f>IFERROR(VLOOKUP($B202,'SpEd BEA Rates by Month'!$B$4:$O$380,$G$1,0),"")</f>
        <v>9597.9500000000007</v>
      </c>
      <c r="H202" s="7">
        <f t="shared" si="141"/>
        <v>11037.6425</v>
      </c>
      <c r="I202" s="13">
        <f>VLOOKUP($B202,AAFTE!$C$4:$F$300,3,0)</f>
        <v>13.083333333333334</v>
      </c>
      <c r="J202" s="7">
        <f t="shared" si="142"/>
        <v>144409.15604166666</v>
      </c>
      <c r="K202" s="7">
        <f>IFERROR(VLOOKUP($B202,'SpEd BEA Rates by Month'!$B$4:$O$380,$K$1,0),"")</f>
        <v>0</v>
      </c>
      <c r="L202" s="7">
        <f t="shared" si="143"/>
        <v>0</v>
      </c>
      <c r="M202" s="13">
        <f>VLOOKUP($B202,AAFTE!$C$4:$F$300,4,0)</f>
        <v>0</v>
      </c>
      <c r="N202" s="7">
        <f t="shared" si="144"/>
        <v>0</v>
      </c>
      <c r="O202" s="7">
        <f>IFERROR(VLOOKUP($B202,'SpEd BEA Rates by Month'!$B$4:$O$380,$O$1,0),"")</f>
        <v>0</v>
      </c>
      <c r="P202" s="7">
        <f t="shared" si="145"/>
        <v>0</v>
      </c>
      <c r="Q202" s="13">
        <f>VLOOKUP($B202,AAFTE!$C$4:$G$300,5,0)</f>
        <v>0</v>
      </c>
      <c r="R202" s="7">
        <f t="shared" si="146"/>
        <v>0</v>
      </c>
    </row>
    <row r="203" spans="1:18" ht="15.75" thickBot="1" x14ac:dyDescent="0.3">
      <c r="A203" s="1" t="s">
        <v>140</v>
      </c>
      <c r="B203" s="1" t="s">
        <v>145</v>
      </c>
      <c r="C203" s="7">
        <f>IFERROR(VLOOKUP($B203,'SpEd BEA Rates by Month'!$B$4:$C$380,2,0)," ")</f>
        <v>9801</v>
      </c>
      <c r="D203" s="7">
        <f t="shared" si="119"/>
        <v>11271.15</v>
      </c>
      <c r="E203" s="13">
        <f>VLOOKUP($B203,AAFTE!$C$4:$D$300,2,0)</f>
        <v>1</v>
      </c>
      <c r="F203" s="7">
        <f t="shared" si="147"/>
        <v>11271.15</v>
      </c>
      <c r="G203" s="7">
        <f>IFERROR(VLOOKUP($B203,'SpEd BEA Rates by Month'!$B$4:$O$380,$G$1,0),"")</f>
        <v>10156.6</v>
      </c>
      <c r="H203" s="7">
        <f t="shared" si="141"/>
        <v>11680.09</v>
      </c>
      <c r="I203" s="13">
        <f>VLOOKUP($B203,AAFTE!$C$4:$F$300,3,0)</f>
        <v>0.91666666666666663</v>
      </c>
      <c r="J203" s="7">
        <f t="shared" si="142"/>
        <v>10706.749166666666</v>
      </c>
      <c r="K203" s="7">
        <f>IFERROR(VLOOKUP($B203,'SpEd BEA Rates by Month'!$B$4:$O$380,$K$1,0),"")</f>
        <v>0</v>
      </c>
      <c r="L203" s="7">
        <f t="shared" si="143"/>
        <v>0</v>
      </c>
      <c r="M203" s="13">
        <f>VLOOKUP($B203,AAFTE!$C$4:$F$300,4,0)</f>
        <v>0</v>
      </c>
      <c r="N203" s="7">
        <f t="shared" si="144"/>
        <v>0</v>
      </c>
      <c r="O203" s="7">
        <f>IFERROR(VLOOKUP($B203,'SpEd BEA Rates by Month'!$B$4:$O$380,$O$1,0),"")</f>
        <v>0</v>
      </c>
      <c r="P203" s="7">
        <f t="shared" si="145"/>
        <v>0</v>
      </c>
      <c r="Q203" s="13">
        <f>VLOOKUP($B203,AAFTE!$C$4:$G$300,5,0)</f>
        <v>0</v>
      </c>
      <c r="R203" s="7">
        <f t="shared" si="146"/>
        <v>0</v>
      </c>
    </row>
    <row r="204" spans="1:18" ht="15.75" thickBot="1" x14ac:dyDescent="0.3">
      <c r="A204" s="1" t="s">
        <v>140</v>
      </c>
      <c r="B204" s="1" t="s">
        <v>146</v>
      </c>
      <c r="C204" s="7">
        <f>IFERROR(VLOOKUP($B204,'SpEd BEA Rates by Month'!$B$4:$C$380,2,0)," ")</f>
        <v>9603.2800000000007</v>
      </c>
      <c r="D204" s="7">
        <f t="shared" si="119"/>
        <v>11043.771999999999</v>
      </c>
      <c r="E204" s="13">
        <f>VLOOKUP($B204,AAFTE!$C$4:$D$300,2,0)</f>
        <v>3.3333333333333335</v>
      </c>
      <c r="F204" s="7">
        <f t="shared" si="147"/>
        <v>36812.573333333334</v>
      </c>
      <c r="G204" s="7">
        <f>IFERROR(VLOOKUP($B204,'SpEd BEA Rates by Month'!$B$4:$O$380,$G$1,0),"")</f>
        <v>10219.23</v>
      </c>
      <c r="H204" s="7">
        <f t="shared" si="141"/>
        <v>11752.114499999998</v>
      </c>
      <c r="I204" s="13">
        <f>VLOOKUP($B204,AAFTE!$C$4:$F$300,3,0)</f>
        <v>4.25</v>
      </c>
      <c r="J204" s="7">
        <f t="shared" si="142"/>
        <v>49946.48662499999</v>
      </c>
      <c r="K204" s="7">
        <f>IFERROR(VLOOKUP($B204,'SpEd BEA Rates by Month'!$B$4:$O$380,$K$1,0),"")</f>
        <v>0</v>
      </c>
      <c r="L204" s="7">
        <f t="shared" si="143"/>
        <v>0</v>
      </c>
      <c r="M204" s="13">
        <f>VLOOKUP($B204,AAFTE!$C$4:$F$300,4,0)</f>
        <v>0</v>
      </c>
      <c r="N204" s="7">
        <f t="shared" si="144"/>
        <v>0</v>
      </c>
      <c r="O204" s="7">
        <f>IFERROR(VLOOKUP($B204,'SpEd BEA Rates by Month'!$B$4:$O$380,$O$1,0),"")</f>
        <v>0</v>
      </c>
      <c r="P204" s="7">
        <f t="shared" si="145"/>
        <v>0</v>
      </c>
      <c r="Q204" s="13">
        <f>VLOOKUP($B204,AAFTE!$C$4:$G$300,5,0)</f>
        <v>0</v>
      </c>
      <c r="R204" s="7">
        <f t="shared" si="146"/>
        <v>0</v>
      </c>
    </row>
    <row r="205" spans="1:18" ht="15.75" thickBot="1" x14ac:dyDescent="0.3">
      <c r="A205" s="1" t="s">
        <v>140</v>
      </c>
      <c r="B205" s="1" t="s">
        <v>147</v>
      </c>
      <c r="C205" s="7">
        <f>IFERROR(VLOOKUP($B205,'SpEd BEA Rates by Month'!$B$4:$C$380,2,0)," ")</f>
        <v>9728.69</v>
      </c>
      <c r="D205" s="7">
        <f t="shared" si="119"/>
        <v>11187.9935</v>
      </c>
      <c r="E205" s="13">
        <f>VLOOKUP($B205,AAFTE!$C$4:$D$300,2,0)</f>
        <v>0</v>
      </c>
      <c r="F205" s="7">
        <f t="shared" si="147"/>
        <v>0</v>
      </c>
      <c r="G205" s="7">
        <f>IFERROR(VLOOKUP($B205,'SpEd BEA Rates by Month'!$B$4:$O$380,$G$1,0),"")</f>
        <v>10902.97</v>
      </c>
      <c r="H205" s="7">
        <f t="shared" si="141"/>
        <v>12538.415499999999</v>
      </c>
      <c r="I205" s="13">
        <f>VLOOKUP($B205,AAFTE!$C$4:$F$300,3,0)</f>
        <v>8.3333333333333329E-2</v>
      </c>
      <c r="J205" s="7">
        <f t="shared" si="142"/>
        <v>1044.8679583333333</v>
      </c>
      <c r="K205" s="7">
        <f>IFERROR(VLOOKUP($B205,'SpEd BEA Rates by Month'!$B$4:$O$380,$K$1,0),"")</f>
        <v>0</v>
      </c>
      <c r="L205" s="7">
        <f t="shared" si="143"/>
        <v>0</v>
      </c>
      <c r="M205" s="13">
        <f>VLOOKUP($B205,AAFTE!$C$4:$F$300,4,0)</f>
        <v>0</v>
      </c>
      <c r="N205" s="7">
        <f t="shared" si="144"/>
        <v>0</v>
      </c>
      <c r="O205" s="7">
        <f>IFERROR(VLOOKUP($B205,'SpEd BEA Rates by Month'!$B$4:$O$380,$O$1,0),"")</f>
        <v>0</v>
      </c>
      <c r="P205" s="7">
        <f t="shared" si="145"/>
        <v>0</v>
      </c>
      <c r="Q205" s="13">
        <f>VLOOKUP($B205,AAFTE!$C$4:$G$300,5,0)</f>
        <v>0</v>
      </c>
      <c r="R205" s="7">
        <f t="shared" si="146"/>
        <v>0</v>
      </c>
    </row>
    <row r="206" spans="1:18" ht="15.75" thickBot="1" x14ac:dyDescent="0.3">
      <c r="A206" s="1" t="s">
        <v>140</v>
      </c>
      <c r="B206" s="1" t="s">
        <v>148</v>
      </c>
      <c r="C206" s="7">
        <f>IFERROR(VLOOKUP($B206,'SpEd BEA Rates by Month'!$B$4:$C$380,2,0)," ")</f>
        <v>9495.5400000000009</v>
      </c>
      <c r="D206" s="7">
        <f t="shared" si="119"/>
        <v>10919.871000000001</v>
      </c>
      <c r="E206" s="13">
        <f>VLOOKUP($B206,AAFTE!$C$4:$D$300,2,0)</f>
        <v>0</v>
      </c>
      <c r="F206" s="7">
        <f t="shared" si="147"/>
        <v>0</v>
      </c>
      <c r="G206" s="7">
        <f>IFERROR(VLOOKUP($B206,'SpEd BEA Rates by Month'!$B$4:$O$380,$G$1,0),"")</f>
        <v>10109.629999999999</v>
      </c>
      <c r="H206" s="7">
        <f t="shared" si="141"/>
        <v>11626.074499999999</v>
      </c>
      <c r="I206" s="13">
        <f>VLOOKUP($B206,AAFTE!$C$4:$F$300,3,0)</f>
        <v>8.3333333333333329E-2</v>
      </c>
      <c r="J206" s="7">
        <f t="shared" si="142"/>
        <v>968.83954166666649</v>
      </c>
      <c r="K206" s="7">
        <f>IFERROR(VLOOKUP($B206,'SpEd BEA Rates by Month'!$B$4:$O$380,$K$1,0),"")</f>
        <v>0</v>
      </c>
      <c r="L206" s="7">
        <f t="shared" si="143"/>
        <v>0</v>
      </c>
      <c r="M206" s="13">
        <f>VLOOKUP($B206,AAFTE!$C$4:$F$300,4,0)</f>
        <v>0</v>
      </c>
      <c r="N206" s="7">
        <f t="shared" si="144"/>
        <v>0</v>
      </c>
      <c r="O206" s="7">
        <f>IFERROR(VLOOKUP($B206,'SpEd BEA Rates by Month'!$B$4:$O$380,$O$1,0),"")</f>
        <v>0</v>
      </c>
      <c r="P206" s="7">
        <f t="shared" si="145"/>
        <v>0</v>
      </c>
      <c r="Q206" s="13">
        <f>VLOOKUP($B206,AAFTE!$C$4:$G$300,5,0)</f>
        <v>0</v>
      </c>
      <c r="R206" s="7">
        <f t="shared" si="146"/>
        <v>0</v>
      </c>
    </row>
    <row r="207" spans="1:18" ht="15.75" thickBot="1" x14ac:dyDescent="0.3">
      <c r="A207" s="1" t="s">
        <v>140</v>
      </c>
      <c r="B207" s="1" t="s">
        <v>149</v>
      </c>
      <c r="C207" s="7">
        <f>IFERROR(VLOOKUP($B207,'SpEd BEA Rates by Month'!$B$4:$C$380,2,0)," ")</f>
        <v>9625.0300000000007</v>
      </c>
      <c r="D207" s="7">
        <f t="shared" si="119"/>
        <v>11068.7845</v>
      </c>
      <c r="E207" s="13">
        <f>VLOOKUP($B207,AAFTE!$C$4:$D$300,2,0)</f>
        <v>6.333333333333333</v>
      </c>
      <c r="F207" s="7">
        <f t="shared" si="147"/>
        <v>70102.301833333331</v>
      </c>
      <c r="G207" s="7">
        <f>IFERROR(VLOOKUP($B207,'SpEd BEA Rates by Month'!$B$4:$O$380,$G$1,0),"")</f>
        <v>10173.61</v>
      </c>
      <c r="H207" s="7">
        <f t="shared" si="141"/>
        <v>11699.6515</v>
      </c>
      <c r="I207" s="13">
        <f>VLOOKUP($B207,AAFTE!$C$4:$F$300,3,0)</f>
        <v>5.75</v>
      </c>
      <c r="J207" s="7">
        <f t="shared" si="142"/>
        <v>67272.996125000005</v>
      </c>
      <c r="K207" s="7">
        <f>IFERROR(VLOOKUP($B207,'SpEd BEA Rates by Month'!$B$4:$O$380,$K$1,0),"")</f>
        <v>0</v>
      </c>
      <c r="L207" s="7">
        <f t="shared" si="143"/>
        <v>0</v>
      </c>
      <c r="M207" s="13">
        <f>VLOOKUP($B207,AAFTE!$C$4:$F$300,4,0)</f>
        <v>0</v>
      </c>
      <c r="N207" s="7">
        <f t="shared" si="144"/>
        <v>0</v>
      </c>
      <c r="O207" s="7">
        <f>IFERROR(VLOOKUP($B207,'SpEd BEA Rates by Month'!$B$4:$O$380,$O$1,0),"")</f>
        <v>0</v>
      </c>
      <c r="P207" s="7">
        <f t="shared" si="145"/>
        <v>0</v>
      </c>
      <c r="Q207" s="13">
        <f>VLOOKUP($B207,AAFTE!$C$4:$G$300,5,0)</f>
        <v>0</v>
      </c>
      <c r="R207" s="7">
        <f t="shared" si="146"/>
        <v>0</v>
      </c>
    </row>
    <row r="208" spans="1:18" ht="15.75" thickBot="1" x14ac:dyDescent="0.3">
      <c r="A208" s="1" t="s">
        <v>140</v>
      </c>
      <c r="B208" s="1" t="s">
        <v>150</v>
      </c>
      <c r="C208" s="7">
        <f>IFERROR(VLOOKUP($B208,'SpEd BEA Rates by Month'!$B$4:$C$380,2,0)," ")</f>
        <v>9668.3799999999992</v>
      </c>
      <c r="D208" s="7">
        <f t="shared" si="119"/>
        <v>11118.636999999999</v>
      </c>
      <c r="E208" s="13">
        <f>VLOOKUP($B208,AAFTE!$C$4:$D$300,2,0)</f>
        <v>1.4166666666666667</v>
      </c>
      <c r="F208" s="7">
        <f t="shared" si="147"/>
        <v>15751.402416666666</v>
      </c>
      <c r="G208" s="7">
        <f>IFERROR(VLOOKUP($B208,'SpEd BEA Rates by Month'!$B$4:$O$380,$G$1,0),"")</f>
        <v>10089.89</v>
      </c>
      <c r="H208" s="7">
        <f t="shared" si="141"/>
        <v>11603.373499999998</v>
      </c>
      <c r="I208" s="13">
        <f>VLOOKUP($B208,AAFTE!$C$4:$F$300,3,0)</f>
        <v>1.9166666666666667</v>
      </c>
      <c r="J208" s="7">
        <f t="shared" si="142"/>
        <v>22239.79920833333</v>
      </c>
      <c r="K208" s="7">
        <f>IFERROR(VLOOKUP($B208,'SpEd BEA Rates by Month'!$B$4:$O$380,$K$1,0),"")</f>
        <v>0</v>
      </c>
      <c r="L208" s="7">
        <f t="shared" si="143"/>
        <v>0</v>
      </c>
      <c r="M208" s="13">
        <f>VLOOKUP($B208,AAFTE!$C$4:$F$300,4,0)</f>
        <v>0</v>
      </c>
      <c r="N208" s="7">
        <f t="shared" si="144"/>
        <v>0</v>
      </c>
      <c r="O208" s="7">
        <f>IFERROR(VLOOKUP($B208,'SpEd BEA Rates by Month'!$B$4:$O$380,$O$1,0),"")</f>
        <v>0</v>
      </c>
      <c r="P208" s="7">
        <f t="shared" si="145"/>
        <v>0</v>
      </c>
      <c r="Q208" s="13">
        <f>VLOOKUP($B208,AAFTE!$C$4:$G$300,5,0)</f>
        <v>0</v>
      </c>
      <c r="R208" s="7">
        <f t="shared" si="146"/>
        <v>0</v>
      </c>
    </row>
    <row r="209" spans="1:18" ht="15.75" thickBot="1" x14ac:dyDescent="0.3">
      <c r="A209" s="5" t="s">
        <v>354</v>
      </c>
      <c r="B209" s="5" t="s">
        <v>844</v>
      </c>
      <c r="C209" s="28" t="str">
        <f>IFERROR(VLOOKUP($B209,'SpEd BEA Rates by Month'!$B$4:$C$380,2,0)," ")</f>
        <v xml:space="preserve"> </v>
      </c>
      <c r="D209" s="11">
        <f>F209/E209</f>
        <v>10772.359681355932</v>
      </c>
      <c r="E209" s="25">
        <f>SUM(E199:E208)</f>
        <v>24.583333333333332</v>
      </c>
      <c r="F209" s="17">
        <f>SUM(F199:F208)</f>
        <v>264820.50883333333</v>
      </c>
      <c r="G209" s="18" t="str">
        <f>IFERROR(VLOOKUP($B209,'SpEd BEA Rates by Month'!$B$4:$O$380,$G$1,0),"")</f>
        <v/>
      </c>
      <c r="H209" s="10">
        <f>J209/I209</f>
        <v>11370.820242811504</v>
      </c>
      <c r="I209" s="15">
        <f>SUM(I199:I208)</f>
        <v>26.083333333333332</v>
      </c>
      <c r="J209" s="18">
        <f>SUM(J199:J208)</f>
        <v>296588.89466666669</v>
      </c>
      <c r="K209" s="8" t="str">
        <f>IFERROR(VLOOKUP($B209,'SpEd BEA Rates by Month'!$B$4:$O$380,$K$1,0),"")</f>
        <v/>
      </c>
      <c r="L209" s="9" t="e">
        <f>N209/M209</f>
        <v>#DIV/0!</v>
      </c>
      <c r="M209" s="19">
        <f>SUM(M199:M208)</f>
        <v>0</v>
      </c>
      <c r="N209" s="9">
        <f>SUM(N199:N208)</f>
        <v>0</v>
      </c>
      <c r="O209" s="21" t="str">
        <f>IFERROR(VLOOKUP($B209,'SpEd BEA Rates by Month'!$B$4:$O$380,$O$1,0),"")</f>
        <v/>
      </c>
      <c r="P209" s="21" t="e">
        <f>R209/Q209</f>
        <v>#DIV/0!</v>
      </c>
      <c r="Q209" s="23">
        <f>SUM(Q199:Q208)</f>
        <v>0</v>
      </c>
      <c r="R209" s="21">
        <f>SUM(R199:R208)</f>
        <v>0</v>
      </c>
    </row>
    <row r="210" spans="1:18" ht="15.75" thickBot="1" x14ac:dyDescent="0.3">
      <c r="A210" s="5"/>
      <c r="B210" s="5" t="s">
        <v>872</v>
      </c>
      <c r="C210" s="28" t="str">
        <f>IFERROR(VLOOKUP($B210,'SpEd BEA Rates by Month'!$B$4:$C$380,2,0)," ")</f>
        <v xml:space="preserve"> </v>
      </c>
      <c r="D210" s="11">
        <f>D209/12</f>
        <v>897.69664011299437</v>
      </c>
      <c r="E210" s="14"/>
      <c r="F210" s="24"/>
      <c r="G210" s="18" t="str">
        <f>IFERROR(VLOOKUP($B210,'SpEd BEA Rates by Month'!$B$4:$O$380,$G$1,0),"")</f>
        <v/>
      </c>
      <c r="H210" s="10">
        <f>H209/12</f>
        <v>947.56835356762531</v>
      </c>
      <c r="I210" s="15"/>
      <c r="J210" s="18"/>
      <c r="K210" s="8" t="str">
        <f>IFERROR(VLOOKUP($B210,'SpEd BEA Rates by Month'!$B$4:$O$380,$K$1,0),"")</f>
        <v/>
      </c>
      <c r="L210" s="9" t="e">
        <f>L209/12</f>
        <v>#DIV/0!</v>
      </c>
      <c r="M210" s="19"/>
      <c r="N210" s="9"/>
      <c r="O210" s="21" t="str">
        <f>IFERROR(VLOOKUP($B210,'SpEd BEA Rates by Month'!$B$4:$O$380,$O$1,0),"")</f>
        <v/>
      </c>
      <c r="P210" s="21" t="e">
        <f>P209/12</f>
        <v>#DIV/0!</v>
      </c>
      <c r="Q210" s="23"/>
      <c r="R210" s="21"/>
    </row>
    <row r="211" spans="1:18" ht="15.75" thickBot="1" x14ac:dyDescent="0.3">
      <c r="A211" s="5"/>
      <c r="B211" s="5" t="s">
        <v>853</v>
      </c>
      <c r="C211" s="28" t="str">
        <f>IFERROR(VLOOKUP($B211,'SpEd BEA Rates by Month'!$B$4:$C$380,2,0)," ")</f>
        <v xml:space="preserve"> </v>
      </c>
      <c r="D211" s="11">
        <f>0.05*D210</f>
        <v>44.88483200564972</v>
      </c>
      <c r="E211" s="14"/>
      <c r="F211" s="24"/>
      <c r="G211" s="18" t="str">
        <f>IFERROR(VLOOKUP($B211,'SpEd BEA Rates by Month'!$B$4:$O$380,$G$1,0),"")</f>
        <v/>
      </c>
      <c r="H211" s="10">
        <f>0.05*H210</f>
        <v>47.378417678381268</v>
      </c>
      <c r="I211" s="15"/>
      <c r="J211" s="18"/>
      <c r="K211" s="8" t="str">
        <f>IFERROR(VLOOKUP($B211,'SpEd BEA Rates by Month'!$B$4:$O$380,$K$1,0),"")</f>
        <v/>
      </c>
      <c r="L211" s="9" t="e">
        <f>0.05*L210</f>
        <v>#DIV/0!</v>
      </c>
      <c r="M211" s="19"/>
      <c r="N211" s="9"/>
      <c r="O211" s="21" t="str">
        <f>IFERROR(VLOOKUP($B211,'SpEd BEA Rates by Month'!$B$4:$O$380,$O$1,0),"")</f>
        <v/>
      </c>
      <c r="P211" s="21" t="e">
        <f>0.05*P210</f>
        <v>#DIV/0!</v>
      </c>
      <c r="Q211" s="23"/>
      <c r="R211" s="21"/>
    </row>
    <row r="212" spans="1:18" ht="15.75" thickBot="1" x14ac:dyDescent="0.3">
      <c r="A212" s="5"/>
      <c r="B212" s="5" t="s">
        <v>377</v>
      </c>
      <c r="C212" s="28" t="str">
        <f>IFERROR(VLOOKUP($B212,'SpEd BEA Rates by Month'!$B$4:$C$380,2,0)," ")</f>
        <v xml:space="preserve"> </v>
      </c>
      <c r="D212" s="11">
        <f>D210-D211</f>
        <v>852.81180810734463</v>
      </c>
      <c r="E212" s="14"/>
      <c r="F212" s="11"/>
      <c r="G212" s="18" t="str">
        <f>IFERROR(VLOOKUP($B212,'SpEd BEA Rates by Month'!$B$4:$O$380,$G$1,0),"")</f>
        <v/>
      </c>
      <c r="H212" s="10">
        <f>H210-H211</f>
        <v>900.189935889244</v>
      </c>
      <c r="I212" s="15"/>
      <c r="J212" s="18"/>
      <c r="K212" s="8" t="str">
        <f>IFERROR(VLOOKUP($B212,'SpEd BEA Rates by Month'!$B$4:$O$380,$K$1,0),"")</f>
        <v/>
      </c>
      <c r="L212" s="9" t="e">
        <f>L210-L211</f>
        <v>#DIV/0!</v>
      </c>
      <c r="M212" s="19"/>
      <c r="N212" s="9"/>
      <c r="O212" s="21" t="str">
        <f>IFERROR(VLOOKUP($B212,'SpEd BEA Rates by Month'!$B$4:$O$380,$O$1,0),"")</f>
        <v/>
      </c>
      <c r="P212" s="21" t="e">
        <f>P210-P211</f>
        <v>#DIV/0!</v>
      </c>
      <c r="Q212" s="23"/>
      <c r="R212" s="21"/>
    </row>
    <row r="213" spans="1:18" ht="15.75" thickBot="1" x14ac:dyDescent="0.3">
      <c r="A213" s="1" t="s">
        <v>151</v>
      </c>
      <c r="B213" s="1" t="s">
        <v>152</v>
      </c>
      <c r="C213" s="7">
        <f>IFERROR(VLOOKUP($B213,'SpEd BEA Rates by Month'!$B$4:$C$380,2,0)," ")</f>
        <v>9636.5499999999993</v>
      </c>
      <c r="D213" s="7">
        <f t="shared" si="119"/>
        <v>11082.032499999998</v>
      </c>
      <c r="E213" s="13">
        <f>VLOOKUP($B213,AAFTE!$C$4:$D$300,2,0)</f>
        <v>9.1666666666666661</v>
      </c>
      <c r="F213" s="7">
        <f>D213*E213</f>
        <v>101585.29791666663</v>
      </c>
      <c r="G213" s="7">
        <f>IFERROR(VLOOKUP($B213,'SpEd BEA Rates by Month'!$B$4:$O$380,$G$1,0),"")</f>
        <v>10193.33</v>
      </c>
      <c r="H213" s="7">
        <f t="shared" ref="H213:H225" si="148">G213*1.15</f>
        <v>11722.3295</v>
      </c>
      <c r="I213" s="13">
        <f>VLOOKUP($B213,AAFTE!$C$4:$F$300,3,0)</f>
        <v>7.666666666666667</v>
      </c>
      <c r="J213" s="7">
        <f t="shared" ref="J213:J225" si="149">H213*I213</f>
        <v>89871.192833333334</v>
      </c>
      <c r="K213" s="7">
        <f>IFERROR(VLOOKUP($B213,'SpEd BEA Rates by Month'!$B$4:$O$380,$K$1,0),"")</f>
        <v>0</v>
      </c>
      <c r="L213" s="7">
        <f t="shared" ref="L213:L225" si="150">K213*1.15</f>
        <v>0</v>
      </c>
      <c r="M213" s="13">
        <f>VLOOKUP($B213,AAFTE!$C$4:$F$300,4,0)</f>
        <v>0</v>
      </c>
      <c r="N213" s="7">
        <f t="shared" ref="N213:N225" si="151">L213*M213</f>
        <v>0</v>
      </c>
      <c r="O213" s="7">
        <f>IFERROR(VLOOKUP($B213,'SpEd BEA Rates by Month'!$B$4:$O$380,$O$1,0),"")</f>
        <v>0</v>
      </c>
      <c r="P213" s="7">
        <f t="shared" ref="P213:P225" si="152">O213*1.15</f>
        <v>0</v>
      </c>
      <c r="Q213" s="13">
        <f>VLOOKUP($B213,AAFTE!$C$4:$G$300,5,0)</f>
        <v>0</v>
      </c>
      <c r="R213" s="7">
        <f t="shared" ref="R213:R225" si="153">P213*Q213</f>
        <v>0</v>
      </c>
    </row>
    <row r="214" spans="1:18" ht="15.75" thickBot="1" x14ac:dyDescent="0.3">
      <c r="A214" s="1" t="s">
        <v>151</v>
      </c>
      <c r="B214" s="1" t="s">
        <v>153</v>
      </c>
      <c r="C214" s="7">
        <f>IFERROR(VLOOKUP($B214,'SpEd BEA Rates by Month'!$B$4:$C$380,2,0)," ")</f>
        <v>9221.65</v>
      </c>
      <c r="D214" s="7">
        <f t="shared" si="119"/>
        <v>10604.897499999999</v>
      </c>
      <c r="E214" s="13">
        <f>VLOOKUP($B214,AAFTE!$C$4:$D$300,2,0)</f>
        <v>2.25</v>
      </c>
      <c r="F214" s="7">
        <f t="shared" ref="F214:F225" si="154">D214*E214</f>
        <v>23861.019374999996</v>
      </c>
      <c r="G214" s="7">
        <f>IFERROR(VLOOKUP($B214,'SpEd BEA Rates by Month'!$B$4:$O$380,$G$1,0),"")</f>
        <v>9696.85</v>
      </c>
      <c r="H214" s="7">
        <f t="shared" si="148"/>
        <v>11151.377499999999</v>
      </c>
      <c r="I214" s="13">
        <f>VLOOKUP($B214,AAFTE!$C$4:$F$300,3,0)</f>
        <v>2.4166666666666665</v>
      </c>
      <c r="J214" s="7">
        <f t="shared" si="149"/>
        <v>26949.16229166666</v>
      </c>
      <c r="K214" s="7">
        <f>IFERROR(VLOOKUP($B214,'SpEd BEA Rates by Month'!$B$4:$O$380,$K$1,0),"")</f>
        <v>0</v>
      </c>
      <c r="L214" s="7">
        <f t="shared" si="150"/>
        <v>0</v>
      </c>
      <c r="M214" s="13">
        <f>VLOOKUP($B214,AAFTE!$C$4:$F$300,4,0)</f>
        <v>0</v>
      </c>
      <c r="N214" s="7">
        <f t="shared" si="151"/>
        <v>0</v>
      </c>
      <c r="O214" s="7">
        <f>IFERROR(VLOOKUP($B214,'SpEd BEA Rates by Month'!$B$4:$O$380,$O$1,0),"")</f>
        <v>0</v>
      </c>
      <c r="P214" s="7">
        <f t="shared" si="152"/>
        <v>0</v>
      </c>
      <c r="Q214" s="13">
        <f>VLOOKUP($B214,AAFTE!$C$4:$G$300,5,0)</f>
        <v>0</v>
      </c>
      <c r="R214" s="7">
        <f t="shared" si="153"/>
        <v>0</v>
      </c>
    </row>
    <row r="215" spans="1:18" ht="15.75" thickBot="1" x14ac:dyDescent="0.3">
      <c r="A215" s="1" t="s">
        <v>151</v>
      </c>
      <c r="B215" s="1" t="s">
        <v>154</v>
      </c>
      <c r="C215" s="7">
        <f>IFERROR(VLOOKUP($B215,'SpEd BEA Rates by Month'!$B$4:$C$380,2,0)," ")</f>
        <v>9563.82</v>
      </c>
      <c r="D215" s="7">
        <f t="shared" si="119"/>
        <v>10998.392999999998</v>
      </c>
      <c r="E215" s="13">
        <f>VLOOKUP($B215,AAFTE!$C$4:$D$300,2,0)</f>
        <v>65.5</v>
      </c>
      <c r="F215" s="7">
        <f t="shared" si="154"/>
        <v>720394.74149999989</v>
      </c>
      <c r="G215" s="7">
        <f>IFERROR(VLOOKUP($B215,'SpEd BEA Rates by Month'!$B$4:$O$380,$G$1,0),"")</f>
        <v>10104.48</v>
      </c>
      <c r="H215" s="7">
        <f t="shared" si="148"/>
        <v>11620.151999999998</v>
      </c>
      <c r="I215" s="13">
        <f>VLOOKUP($B215,AAFTE!$C$4:$F$300,3,0)</f>
        <v>65.833333333333329</v>
      </c>
      <c r="J215" s="7">
        <f t="shared" si="149"/>
        <v>764993.33999999985</v>
      </c>
      <c r="K215" s="7">
        <f>IFERROR(VLOOKUP($B215,'SpEd BEA Rates by Month'!$B$4:$O$380,$K$1,0),"")</f>
        <v>0</v>
      </c>
      <c r="L215" s="7">
        <f t="shared" si="150"/>
        <v>0</v>
      </c>
      <c r="M215" s="13">
        <f>VLOOKUP($B215,AAFTE!$C$4:$F$300,4,0)</f>
        <v>0</v>
      </c>
      <c r="N215" s="7">
        <f t="shared" si="151"/>
        <v>0</v>
      </c>
      <c r="O215" s="7">
        <f>IFERROR(VLOOKUP($B215,'SpEd BEA Rates by Month'!$B$4:$O$380,$O$1,0),"")</f>
        <v>0</v>
      </c>
      <c r="P215" s="7">
        <f t="shared" si="152"/>
        <v>0</v>
      </c>
      <c r="Q215" s="13">
        <f>VLOOKUP($B215,AAFTE!$C$4:$G$300,5,0)</f>
        <v>0</v>
      </c>
      <c r="R215" s="7">
        <f t="shared" si="153"/>
        <v>0</v>
      </c>
    </row>
    <row r="216" spans="1:18" ht="15.75" thickBot="1" x14ac:dyDescent="0.3">
      <c r="A216" s="1" t="s">
        <v>151</v>
      </c>
      <c r="B216" s="1" t="s">
        <v>155</v>
      </c>
      <c r="C216" s="7">
        <f>IFERROR(VLOOKUP($B216,'SpEd BEA Rates by Month'!$B$4:$C$380,2,0)," ")</f>
        <v>9671.4</v>
      </c>
      <c r="D216" s="7">
        <f t="shared" si="119"/>
        <v>11122.109999999999</v>
      </c>
      <c r="E216" s="13">
        <f>VLOOKUP($B216,AAFTE!$C$4:$D$300,2,0)</f>
        <v>33.666666666666664</v>
      </c>
      <c r="F216" s="7">
        <f t="shared" si="154"/>
        <v>374444.36999999994</v>
      </c>
      <c r="G216" s="7">
        <f>IFERROR(VLOOKUP($B216,'SpEd BEA Rates by Month'!$B$4:$O$380,$G$1,0),"")</f>
        <v>10184.299999999999</v>
      </c>
      <c r="H216" s="7">
        <f t="shared" si="148"/>
        <v>11711.944999999998</v>
      </c>
      <c r="I216" s="13">
        <f>VLOOKUP($B216,AAFTE!$C$4:$F$300,3,0)</f>
        <v>36.333333333333336</v>
      </c>
      <c r="J216" s="7">
        <f t="shared" si="149"/>
        <v>425534.00166666659</v>
      </c>
      <c r="K216" s="7">
        <f>IFERROR(VLOOKUP($B216,'SpEd BEA Rates by Month'!$B$4:$O$380,$K$1,0),"")</f>
        <v>0</v>
      </c>
      <c r="L216" s="7">
        <f t="shared" si="150"/>
        <v>0</v>
      </c>
      <c r="M216" s="13">
        <f>VLOOKUP($B216,AAFTE!$C$4:$F$300,4,0)</f>
        <v>0</v>
      </c>
      <c r="N216" s="7">
        <f t="shared" si="151"/>
        <v>0</v>
      </c>
      <c r="O216" s="7">
        <f>IFERROR(VLOOKUP($B216,'SpEd BEA Rates by Month'!$B$4:$O$380,$O$1,0),"")</f>
        <v>0</v>
      </c>
      <c r="P216" s="7">
        <f t="shared" si="152"/>
        <v>0</v>
      </c>
      <c r="Q216" s="13">
        <f>VLOOKUP($B216,AAFTE!$C$4:$G$300,5,0)</f>
        <v>0</v>
      </c>
      <c r="R216" s="7">
        <f t="shared" si="153"/>
        <v>0</v>
      </c>
    </row>
    <row r="217" spans="1:18" ht="15.75" thickBot="1" x14ac:dyDescent="0.3">
      <c r="A217" s="1" t="s">
        <v>151</v>
      </c>
      <c r="B217" s="1" t="s">
        <v>156</v>
      </c>
      <c r="C217" s="7">
        <f>IFERROR(VLOOKUP($B217,'SpEd BEA Rates by Month'!$B$4:$C$380,2,0)," ")</f>
        <v>10285.42</v>
      </c>
      <c r="D217" s="7">
        <f t="shared" si="119"/>
        <v>11828.232999999998</v>
      </c>
      <c r="E217" s="13">
        <f>VLOOKUP($B217,AAFTE!$C$4:$D$300,2,0)</f>
        <v>0</v>
      </c>
      <c r="F217" s="7">
        <f t="shared" si="154"/>
        <v>0</v>
      </c>
      <c r="G217" s="7">
        <f>IFERROR(VLOOKUP($B217,'SpEd BEA Rates by Month'!$B$4:$O$380,$G$1,0),"")</f>
        <v>10977.49</v>
      </c>
      <c r="H217" s="7">
        <f t="shared" si="148"/>
        <v>12624.113499999999</v>
      </c>
      <c r="I217" s="13">
        <f>VLOOKUP($B217,AAFTE!$C$4:$F$300,3,0)</f>
        <v>0</v>
      </c>
      <c r="J217" s="7">
        <f t="shared" si="149"/>
        <v>0</v>
      </c>
      <c r="K217" s="7">
        <f>IFERROR(VLOOKUP($B217,'SpEd BEA Rates by Month'!$B$4:$O$380,$K$1,0),"")</f>
        <v>0</v>
      </c>
      <c r="L217" s="7">
        <f t="shared" si="150"/>
        <v>0</v>
      </c>
      <c r="M217" s="13">
        <f>VLOOKUP($B217,AAFTE!$C$4:$F$300,4,0)</f>
        <v>0</v>
      </c>
      <c r="N217" s="7">
        <f t="shared" si="151"/>
        <v>0</v>
      </c>
      <c r="O217" s="7">
        <f>IFERROR(VLOOKUP($B217,'SpEd BEA Rates by Month'!$B$4:$O$380,$O$1,0),"")</f>
        <v>0</v>
      </c>
      <c r="P217" s="7">
        <f t="shared" si="152"/>
        <v>0</v>
      </c>
      <c r="Q217" s="13">
        <f>VLOOKUP($B217,AAFTE!$C$4:$G$300,5,0)</f>
        <v>0</v>
      </c>
      <c r="R217" s="7">
        <f t="shared" si="153"/>
        <v>0</v>
      </c>
    </row>
    <row r="218" spans="1:18" ht="15.75" thickBot="1" x14ac:dyDescent="0.3">
      <c r="A218" s="1" t="s">
        <v>151</v>
      </c>
      <c r="B218" s="1" t="s">
        <v>157</v>
      </c>
      <c r="C218" s="7">
        <f>IFERROR(VLOOKUP($B218,'SpEd BEA Rates by Month'!$B$4:$C$380,2,0)," ")</f>
        <v>9570.89</v>
      </c>
      <c r="D218" s="7">
        <f t="shared" si="119"/>
        <v>11006.523499999999</v>
      </c>
      <c r="E218" s="13">
        <f>VLOOKUP($B218,AAFTE!$C$4:$D$300,2,0)</f>
        <v>4.166666666666667</v>
      </c>
      <c r="F218" s="7">
        <f t="shared" si="154"/>
        <v>45860.514583333337</v>
      </c>
      <c r="G218" s="7">
        <f>IFERROR(VLOOKUP($B218,'SpEd BEA Rates by Month'!$B$4:$O$380,$G$1,0),"")</f>
        <v>9966.81</v>
      </c>
      <c r="H218" s="7">
        <f t="shared" si="148"/>
        <v>11461.831499999998</v>
      </c>
      <c r="I218" s="13">
        <f>VLOOKUP($B218,AAFTE!$C$4:$F$300,3,0)</f>
        <v>4.083333333333333</v>
      </c>
      <c r="J218" s="7">
        <f t="shared" si="149"/>
        <v>46802.478624999989</v>
      </c>
      <c r="K218" s="7">
        <f>IFERROR(VLOOKUP($B218,'SpEd BEA Rates by Month'!$B$4:$O$380,$K$1,0),"")</f>
        <v>0</v>
      </c>
      <c r="L218" s="7">
        <f t="shared" si="150"/>
        <v>0</v>
      </c>
      <c r="M218" s="13">
        <f>VLOOKUP($B218,AAFTE!$C$4:$F$300,4,0)</f>
        <v>0</v>
      </c>
      <c r="N218" s="7">
        <f t="shared" si="151"/>
        <v>0</v>
      </c>
      <c r="O218" s="7">
        <f>IFERROR(VLOOKUP($B218,'SpEd BEA Rates by Month'!$B$4:$O$380,$O$1,0),"")</f>
        <v>0</v>
      </c>
      <c r="P218" s="7">
        <f t="shared" si="152"/>
        <v>0</v>
      </c>
      <c r="Q218" s="13">
        <f>VLOOKUP($B218,AAFTE!$C$4:$G$300,5,0)</f>
        <v>0</v>
      </c>
      <c r="R218" s="7">
        <f t="shared" si="153"/>
        <v>0</v>
      </c>
    </row>
    <row r="219" spans="1:18" ht="15.75" thickBot="1" x14ac:dyDescent="0.3">
      <c r="A219" s="1" t="s">
        <v>151</v>
      </c>
      <c r="B219" s="1" t="s">
        <v>158</v>
      </c>
      <c r="C219" s="7">
        <f>IFERROR(VLOOKUP($B219,'SpEd BEA Rates by Month'!$B$4:$C$380,2,0)," ")</f>
        <v>9478.25</v>
      </c>
      <c r="D219" s="7">
        <f t="shared" si="119"/>
        <v>10899.987499999999</v>
      </c>
      <c r="E219" s="13">
        <f>VLOOKUP($B219,AAFTE!$C$4:$D$300,2,0)</f>
        <v>5.333333333333333</v>
      </c>
      <c r="F219" s="7">
        <f t="shared" si="154"/>
        <v>58133.266666666663</v>
      </c>
      <c r="G219" s="7">
        <f>IFERROR(VLOOKUP($B219,'SpEd BEA Rates by Month'!$B$4:$O$380,$G$1,0),"")</f>
        <v>10162.64</v>
      </c>
      <c r="H219" s="7">
        <f t="shared" si="148"/>
        <v>11687.035999999998</v>
      </c>
      <c r="I219" s="13">
        <f>VLOOKUP($B219,AAFTE!$C$4:$F$300,3,0)</f>
        <v>6.416666666666667</v>
      </c>
      <c r="J219" s="7">
        <f t="shared" si="149"/>
        <v>74991.814333333328</v>
      </c>
      <c r="K219" s="7">
        <f>IFERROR(VLOOKUP($B219,'SpEd BEA Rates by Month'!$B$4:$O$380,$K$1,0),"")</f>
        <v>0</v>
      </c>
      <c r="L219" s="7">
        <f t="shared" si="150"/>
        <v>0</v>
      </c>
      <c r="M219" s="13">
        <f>VLOOKUP($B219,AAFTE!$C$4:$F$300,4,0)</f>
        <v>0</v>
      </c>
      <c r="N219" s="7">
        <f t="shared" si="151"/>
        <v>0</v>
      </c>
      <c r="O219" s="7">
        <f>IFERROR(VLOOKUP($B219,'SpEd BEA Rates by Month'!$B$4:$O$380,$O$1,0),"")</f>
        <v>0</v>
      </c>
      <c r="P219" s="7">
        <f t="shared" si="152"/>
        <v>0</v>
      </c>
      <c r="Q219" s="13">
        <f>VLOOKUP($B219,AAFTE!$C$4:$G$300,5,0)</f>
        <v>0</v>
      </c>
      <c r="R219" s="7">
        <f t="shared" si="153"/>
        <v>0</v>
      </c>
    </row>
    <row r="220" spans="1:18" ht="15.75" thickBot="1" x14ac:dyDescent="0.3">
      <c r="A220" s="1" t="s">
        <v>151</v>
      </c>
      <c r="B220" s="1" t="s">
        <v>159</v>
      </c>
      <c r="C220" s="7">
        <f>IFERROR(VLOOKUP($B220,'SpEd BEA Rates by Month'!$B$4:$C$380,2,0)," ")</f>
        <v>9447.35</v>
      </c>
      <c r="D220" s="7">
        <f t="shared" si="119"/>
        <v>10864.452499999999</v>
      </c>
      <c r="E220" s="13">
        <f>VLOOKUP($B220,AAFTE!$C$4:$D$300,2,0)</f>
        <v>12.666666666666666</v>
      </c>
      <c r="F220" s="7">
        <f t="shared" si="154"/>
        <v>137616.39833333332</v>
      </c>
      <c r="G220" s="7">
        <f>IFERROR(VLOOKUP($B220,'SpEd BEA Rates by Month'!$B$4:$O$380,$G$1,0),"")</f>
        <v>9986.3700000000008</v>
      </c>
      <c r="H220" s="7">
        <f t="shared" si="148"/>
        <v>11484.325500000001</v>
      </c>
      <c r="I220" s="13">
        <f>VLOOKUP($B220,AAFTE!$C$4:$F$300,3,0)</f>
        <v>14.666666666666666</v>
      </c>
      <c r="J220" s="7">
        <f t="shared" si="149"/>
        <v>168436.774</v>
      </c>
      <c r="K220" s="7">
        <f>IFERROR(VLOOKUP($B220,'SpEd BEA Rates by Month'!$B$4:$O$380,$K$1,0),"")</f>
        <v>0</v>
      </c>
      <c r="L220" s="7">
        <f t="shared" si="150"/>
        <v>0</v>
      </c>
      <c r="M220" s="13">
        <f>VLOOKUP($B220,AAFTE!$C$4:$F$300,4,0)</f>
        <v>0</v>
      </c>
      <c r="N220" s="7">
        <f t="shared" si="151"/>
        <v>0</v>
      </c>
      <c r="O220" s="7">
        <f>IFERROR(VLOOKUP($B220,'SpEd BEA Rates by Month'!$B$4:$O$380,$O$1,0),"")</f>
        <v>0</v>
      </c>
      <c r="P220" s="7">
        <f t="shared" si="152"/>
        <v>0</v>
      </c>
      <c r="Q220" s="13">
        <f>VLOOKUP($B220,AAFTE!$C$4:$G$300,5,0)</f>
        <v>0</v>
      </c>
      <c r="R220" s="7">
        <f t="shared" si="153"/>
        <v>0</v>
      </c>
    </row>
    <row r="221" spans="1:18" ht="15.75" thickBot="1" x14ac:dyDescent="0.3">
      <c r="A221" s="1" t="s">
        <v>151</v>
      </c>
      <c r="B221" s="1" t="s">
        <v>160</v>
      </c>
      <c r="C221" s="7">
        <f>IFERROR(VLOOKUP($B221,'SpEd BEA Rates by Month'!$B$4:$C$380,2,0)," ")</f>
        <v>9481.19</v>
      </c>
      <c r="D221" s="7">
        <f t="shared" si="119"/>
        <v>10903.3685</v>
      </c>
      <c r="E221" s="13">
        <f>VLOOKUP($B221,AAFTE!$C$4:$D$300,2,0)</f>
        <v>11.75</v>
      </c>
      <c r="F221" s="7">
        <f t="shared" si="154"/>
        <v>128114.57987500001</v>
      </c>
      <c r="G221" s="7">
        <f>IFERROR(VLOOKUP($B221,'SpEd BEA Rates by Month'!$B$4:$O$380,$G$1,0),"")</f>
        <v>10032.14</v>
      </c>
      <c r="H221" s="7">
        <f t="shared" si="148"/>
        <v>11536.960999999999</v>
      </c>
      <c r="I221" s="13">
        <f>VLOOKUP($B221,AAFTE!$C$4:$F$300,3,0)</f>
        <v>13.333333333333334</v>
      </c>
      <c r="J221" s="7">
        <f t="shared" si="149"/>
        <v>153826.14666666667</v>
      </c>
      <c r="K221" s="7">
        <f>IFERROR(VLOOKUP($B221,'SpEd BEA Rates by Month'!$B$4:$O$380,$K$1,0),"")</f>
        <v>0</v>
      </c>
      <c r="L221" s="7">
        <f t="shared" si="150"/>
        <v>0</v>
      </c>
      <c r="M221" s="13">
        <f>VLOOKUP($B221,AAFTE!$C$4:$F$300,4,0)</f>
        <v>0</v>
      </c>
      <c r="N221" s="7">
        <f t="shared" si="151"/>
        <v>0</v>
      </c>
      <c r="O221" s="7">
        <f>IFERROR(VLOOKUP($B221,'SpEd BEA Rates by Month'!$B$4:$O$380,$O$1,0),"")</f>
        <v>0</v>
      </c>
      <c r="P221" s="7">
        <f t="shared" si="152"/>
        <v>0</v>
      </c>
      <c r="Q221" s="13">
        <f>VLOOKUP($B221,AAFTE!$C$4:$G$300,5,0)</f>
        <v>0</v>
      </c>
      <c r="R221" s="7">
        <f t="shared" si="153"/>
        <v>0</v>
      </c>
    </row>
    <row r="222" spans="1:18" ht="15.75" thickBot="1" x14ac:dyDescent="0.3">
      <c r="A222" s="1" t="s">
        <v>151</v>
      </c>
      <c r="B222" s="1" t="s">
        <v>161</v>
      </c>
      <c r="C222" s="7">
        <f>IFERROR(VLOOKUP($B222,'SpEd BEA Rates by Month'!$B$4:$C$380,2,0)," ")</f>
        <v>9858.32</v>
      </c>
      <c r="D222" s="7">
        <f t="shared" si="119"/>
        <v>11337.067999999999</v>
      </c>
      <c r="E222" s="13">
        <f>VLOOKUP($B222,AAFTE!$C$4:$D$300,2,0)</f>
        <v>3</v>
      </c>
      <c r="F222" s="7">
        <f t="shared" si="154"/>
        <v>34011.203999999998</v>
      </c>
      <c r="G222" s="7">
        <f>IFERROR(VLOOKUP($B222,'SpEd BEA Rates by Month'!$B$4:$O$380,$G$1,0),"")</f>
        <v>10309.969999999999</v>
      </c>
      <c r="H222" s="7">
        <f t="shared" si="148"/>
        <v>11856.465499999998</v>
      </c>
      <c r="I222" s="13">
        <f>VLOOKUP($B222,AAFTE!$C$4:$F$300,3,0)</f>
        <v>2.5</v>
      </c>
      <c r="J222" s="7">
        <f t="shared" si="149"/>
        <v>29641.163749999996</v>
      </c>
      <c r="K222" s="7">
        <f>IFERROR(VLOOKUP($B222,'SpEd BEA Rates by Month'!$B$4:$O$380,$K$1,0),"")</f>
        <v>0</v>
      </c>
      <c r="L222" s="7">
        <f t="shared" si="150"/>
        <v>0</v>
      </c>
      <c r="M222" s="13">
        <f>VLOOKUP($B222,AAFTE!$C$4:$F$300,4,0)</f>
        <v>0</v>
      </c>
      <c r="N222" s="7">
        <f t="shared" si="151"/>
        <v>0</v>
      </c>
      <c r="O222" s="7">
        <f>IFERROR(VLOOKUP($B222,'SpEd BEA Rates by Month'!$B$4:$O$380,$O$1,0),"")</f>
        <v>0</v>
      </c>
      <c r="P222" s="7">
        <f t="shared" si="152"/>
        <v>0</v>
      </c>
      <c r="Q222" s="13">
        <f>VLOOKUP($B222,AAFTE!$C$4:$G$300,5,0)</f>
        <v>0</v>
      </c>
      <c r="R222" s="7">
        <f t="shared" si="153"/>
        <v>0</v>
      </c>
    </row>
    <row r="223" spans="1:18" ht="15.75" thickBot="1" x14ac:dyDescent="0.3">
      <c r="A223" s="1" t="s">
        <v>151</v>
      </c>
      <c r="B223" s="1" t="s">
        <v>162</v>
      </c>
      <c r="C223" s="7">
        <f>IFERROR(VLOOKUP($B223,'SpEd BEA Rates by Month'!$B$4:$C$380,2,0)," ")</f>
        <v>9645.5400000000009</v>
      </c>
      <c r="D223" s="7">
        <f t="shared" si="119"/>
        <v>11092.371000000001</v>
      </c>
      <c r="E223" s="13">
        <f>VLOOKUP($B223,AAFTE!$C$4:$D$300,2,0)</f>
        <v>7.5</v>
      </c>
      <c r="F223" s="7">
        <f t="shared" si="154"/>
        <v>83192.782500000001</v>
      </c>
      <c r="G223" s="7">
        <f>IFERROR(VLOOKUP($B223,'SpEd BEA Rates by Month'!$B$4:$O$380,$G$1,0),"")</f>
        <v>10085.49</v>
      </c>
      <c r="H223" s="7">
        <f t="shared" si="148"/>
        <v>11598.313499999998</v>
      </c>
      <c r="I223" s="13">
        <f>VLOOKUP($B223,AAFTE!$C$4:$F$300,3,0)</f>
        <v>7.166666666666667</v>
      </c>
      <c r="J223" s="7">
        <f t="shared" si="149"/>
        <v>83121.246749999991</v>
      </c>
      <c r="K223" s="7">
        <f>IFERROR(VLOOKUP($B223,'SpEd BEA Rates by Month'!$B$4:$O$380,$K$1,0),"")</f>
        <v>0</v>
      </c>
      <c r="L223" s="7">
        <f t="shared" si="150"/>
        <v>0</v>
      </c>
      <c r="M223" s="13">
        <f>VLOOKUP($B223,AAFTE!$C$4:$F$300,4,0)</f>
        <v>0</v>
      </c>
      <c r="N223" s="7">
        <f t="shared" si="151"/>
        <v>0</v>
      </c>
      <c r="O223" s="7">
        <f>IFERROR(VLOOKUP($B223,'SpEd BEA Rates by Month'!$B$4:$O$380,$O$1,0),"")</f>
        <v>0</v>
      </c>
      <c r="P223" s="7">
        <f t="shared" si="152"/>
        <v>0</v>
      </c>
      <c r="Q223" s="13">
        <f>VLOOKUP($B223,AAFTE!$C$4:$G$300,5,0)</f>
        <v>0</v>
      </c>
      <c r="R223" s="7">
        <f t="shared" si="153"/>
        <v>0</v>
      </c>
    </row>
    <row r="224" spans="1:18" ht="15.75" thickBot="1" x14ac:dyDescent="0.3">
      <c r="A224" s="1" t="s">
        <v>151</v>
      </c>
      <c r="B224" s="1" t="s">
        <v>163</v>
      </c>
      <c r="C224" s="7">
        <f>IFERROR(VLOOKUP($B224,'SpEd BEA Rates by Month'!$B$4:$C$380,2,0)," ")</f>
        <v>9579.34</v>
      </c>
      <c r="D224" s="7">
        <f t="shared" si="119"/>
        <v>11016.241</v>
      </c>
      <c r="E224" s="13">
        <f>VLOOKUP($B224,AAFTE!$C$4:$D$300,2,0)</f>
        <v>4.5</v>
      </c>
      <c r="F224" s="7">
        <f t="shared" si="154"/>
        <v>49573.084499999997</v>
      </c>
      <c r="G224" s="7">
        <f>IFERROR(VLOOKUP($B224,'SpEd BEA Rates by Month'!$B$4:$O$380,$G$1,0),"")</f>
        <v>10102.18</v>
      </c>
      <c r="H224" s="7">
        <f t="shared" si="148"/>
        <v>11617.507</v>
      </c>
      <c r="I224" s="13">
        <f>VLOOKUP($B224,AAFTE!$C$4:$F$300,3,0)</f>
        <v>4.833333333333333</v>
      </c>
      <c r="J224" s="7">
        <f t="shared" si="149"/>
        <v>56151.283833333327</v>
      </c>
      <c r="K224" s="7">
        <f>IFERROR(VLOOKUP($B224,'SpEd BEA Rates by Month'!$B$4:$O$380,$K$1,0),"")</f>
        <v>0</v>
      </c>
      <c r="L224" s="7">
        <f t="shared" si="150"/>
        <v>0</v>
      </c>
      <c r="M224" s="13">
        <f>VLOOKUP($B224,AAFTE!$C$4:$F$300,4,0)</f>
        <v>0</v>
      </c>
      <c r="N224" s="7">
        <f t="shared" si="151"/>
        <v>0</v>
      </c>
      <c r="O224" s="7">
        <f>IFERROR(VLOOKUP($B224,'SpEd BEA Rates by Month'!$B$4:$O$380,$O$1,0),"")</f>
        <v>0</v>
      </c>
      <c r="P224" s="7">
        <f t="shared" si="152"/>
        <v>0</v>
      </c>
      <c r="Q224" s="13">
        <f>VLOOKUP($B224,AAFTE!$C$4:$G$300,5,0)</f>
        <v>0</v>
      </c>
      <c r="R224" s="7">
        <f t="shared" si="153"/>
        <v>0</v>
      </c>
    </row>
    <row r="225" spans="1:18" ht="15.75" thickBot="1" x14ac:dyDescent="0.3">
      <c r="A225" s="1" t="s">
        <v>151</v>
      </c>
      <c r="B225" s="1" t="s">
        <v>164</v>
      </c>
      <c r="C225" s="7">
        <f>IFERROR(VLOOKUP($B225,'SpEd BEA Rates by Month'!$B$4:$C$380,2,0)," ")</f>
        <v>9442.07</v>
      </c>
      <c r="D225" s="7">
        <f t="shared" si="119"/>
        <v>10858.380499999999</v>
      </c>
      <c r="E225" s="13">
        <f>VLOOKUP($B225,AAFTE!$C$4:$D$300,2,0)</f>
        <v>12.416666666666666</v>
      </c>
      <c r="F225" s="7">
        <f t="shared" si="154"/>
        <v>134824.89120833331</v>
      </c>
      <c r="G225" s="7">
        <f>IFERROR(VLOOKUP($B225,'SpEd BEA Rates by Month'!$B$4:$O$380,$G$1,0),"")</f>
        <v>10272.469999999999</v>
      </c>
      <c r="H225" s="7">
        <f t="shared" si="148"/>
        <v>11813.340499999998</v>
      </c>
      <c r="I225" s="13">
        <f>VLOOKUP($B225,AAFTE!$C$4:$F$300,3,0)</f>
        <v>13.583333333333334</v>
      </c>
      <c r="J225" s="7">
        <f t="shared" si="149"/>
        <v>160464.54179166665</v>
      </c>
      <c r="K225" s="7">
        <f>IFERROR(VLOOKUP($B225,'SpEd BEA Rates by Month'!$B$4:$O$380,$K$1,0),"")</f>
        <v>0</v>
      </c>
      <c r="L225" s="7">
        <f t="shared" si="150"/>
        <v>0</v>
      </c>
      <c r="M225" s="13">
        <f>VLOOKUP($B225,AAFTE!$C$4:$F$300,4,0)</f>
        <v>0</v>
      </c>
      <c r="N225" s="7">
        <f t="shared" si="151"/>
        <v>0</v>
      </c>
      <c r="O225" s="7">
        <f>IFERROR(VLOOKUP($B225,'SpEd BEA Rates by Month'!$B$4:$O$380,$O$1,0),"")</f>
        <v>0</v>
      </c>
      <c r="P225" s="7">
        <f t="shared" si="152"/>
        <v>0</v>
      </c>
      <c r="Q225" s="13">
        <f>VLOOKUP($B225,AAFTE!$C$4:$G$300,5,0)</f>
        <v>0</v>
      </c>
      <c r="R225" s="7">
        <f t="shared" si="153"/>
        <v>0</v>
      </c>
    </row>
    <row r="226" spans="1:18" ht="15.75" thickBot="1" x14ac:dyDescent="0.3">
      <c r="A226" s="5" t="s">
        <v>355</v>
      </c>
      <c r="B226" s="5" t="s">
        <v>844</v>
      </c>
      <c r="C226" s="28" t="str">
        <f>IFERROR(VLOOKUP($B226,'SpEd BEA Rates by Month'!$B$4:$C$380,2,0)," ")</f>
        <v xml:space="preserve"> </v>
      </c>
      <c r="D226" s="11">
        <f>F226/E226</f>
        <v>11003.076008482791</v>
      </c>
      <c r="E226" s="25">
        <f>SUM(E213:E225)</f>
        <v>171.91666666666666</v>
      </c>
      <c r="F226" s="17">
        <f>SUM(F213:F225)</f>
        <v>1891612.1504583331</v>
      </c>
      <c r="G226" s="18" t="str">
        <f>IFERROR(VLOOKUP($B226,'SpEd BEA Rates by Month'!$B$4:$O$380,$G$1,0),"")</f>
        <v/>
      </c>
      <c r="H226" s="10">
        <f>J226/I226</f>
        <v>11635.320483923579</v>
      </c>
      <c r="I226" s="15">
        <f>SUM(I213:I225)</f>
        <v>178.83333333333334</v>
      </c>
      <c r="J226" s="18">
        <f>SUM(J213:J225)</f>
        <v>2080783.1465416667</v>
      </c>
      <c r="K226" s="8" t="str">
        <f>IFERROR(VLOOKUP($B226,'SpEd BEA Rates by Month'!$B$4:$O$380,$K$1,0),"")</f>
        <v/>
      </c>
      <c r="L226" s="9" t="e">
        <f>N226/M226</f>
        <v>#DIV/0!</v>
      </c>
      <c r="M226" s="19">
        <f>SUM(M213:M225)</f>
        <v>0</v>
      </c>
      <c r="N226" s="9">
        <f>SUM(N213:N225)</f>
        <v>0</v>
      </c>
      <c r="O226" s="21" t="str">
        <f>IFERROR(VLOOKUP($B226,'SpEd BEA Rates by Month'!$B$4:$O$380,$O$1,0),"")</f>
        <v/>
      </c>
      <c r="P226" s="21" t="e">
        <f>R226/Q226</f>
        <v>#DIV/0!</v>
      </c>
      <c r="Q226" s="23">
        <f>SUM(Q213:Q225)</f>
        <v>0</v>
      </c>
      <c r="R226" s="21">
        <f>SUM(R213:R225)</f>
        <v>0</v>
      </c>
    </row>
    <row r="227" spans="1:18" ht="15.75" thickBot="1" x14ac:dyDescent="0.3">
      <c r="A227" s="5"/>
      <c r="B227" s="5" t="s">
        <v>872</v>
      </c>
      <c r="C227" s="28" t="str">
        <f>IFERROR(VLOOKUP($B227,'SpEd BEA Rates by Month'!$B$4:$C$380,2,0)," ")</f>
        <v xml:space="preserve"> </v>
      </c>
      <c r="D227" s="11">
        <f>D226/12</f>
        <v>916.92300070689919</v>
      </c>
      <c r="E227" s="14"/>
      <c r="F227" s="24"/>
      <c r="G227" s="18" t="str">
        <f>IFERROR(VLOOKUP($B227,'SpEd BEA Rates by Month'!$B$4:$O$380,$G$1,0),"")</f>
        <v/>
      </c>
      <c r="H227" s="10">
        <f>H226/12</f>
        <v>969.61004032696485</v>
      </c>
      <c r="I227" s="15"/>
      <c r="J227" s="18"/>
      <c r="K227" s="8" t="str">
        <f>IFERROR(VLOOKUP($B227,'SpEd BEA Rates by Month'!$B$4:$O$380,$K$1,0),"")</f>
        <v/>
      </c>
      <c r="L227" s="9" t="e">
        <f>L226/12</f>
        <v>#DIV/0!</v>
      </c>
      <c r="M227" s="19"/>
      <c r="N227" s="9"/>
      <c r="O227" s="21" t="str">
        <f>IFERROR(VLOOKUP($B227,'SpEd BEA Rates by Month'!$B$4:$O$380,$O$1,0),"")</f>
        <v/>
      </c>
      <c r="P227" s="21" t="e">
        <f>P226/12</f>
        <v>#DIV/0!</v>
      </c>
      <c r="Q227" s="23"/>
      <c r="R227" s="21"/>
    </row>
    <row r="228" spans="1:18" ht="15.75" thickBot="1" x14ac:dyDescent="0.3">
      <c r="A228" s="5"/>
      <c r="B228" s="5" t="s">
        <v>853</v>
      </c>
      <c r="C228" s="28" t="str">
        <f>IFERROR(VLOOKUP($B228,'SpEd BEA Rates by Month'!$B$4:$C$380,2,0)," ")</f>
        <v xml:space="preserve"> </v>
      </c>
      <c r="D228" s="11">
        <f>0.05*D227</f>
        <v>45.846150035344962</v>
      </c>
      <c r="E228" s="14"/>
      <c r="F228" s="24"/>
      <c r="G228" s="18" t="str">
        <f>IFERROR(VLOOKUP($B228,'SpEd BEA Rates by Month'!$B$4:$O$380,$G$1,0),"")</f>
        <v/>
      </c>
      <c r="H228" s="10">
        <f>0.05*H227</f>
        <v>48.480502016348247</v>
      </c>
      <c r="I228" s="15"/>
      <c r="J228" s="18"/>
      <c r="K228" s="8" t="str">
        <f>IFERROR(VLOOKUP($B228,'SpEd BEA Rates by Month'!$B$4:$O$380,$K$1,0),"")</f>
        <v/>
      </c>
      <c r="L228" s="9" t="e">
        <f>0.05*L227</f>
        <v>#DIV/0!</v>
      </c>
      <c r="M228" s="19"/>
      <c r="N228" s="9"/>
      <c r="O228" s="21" t="str">
        <f>IFERROR(VLOOKUP($B228,'SpEd BEA Rates by Month'!$B$4:$O$380,$O$1,0),"")</f>
        <v/>
      </c>
      <c r="P228" s="21" t="e">
        <f>0.05*P227</f>
        <v>#DIV/0!</v>
      </c>
      <c r="Q228" s="23"/>
      <c r="R228" s="21"/>
    </row>
    <row r="229" spans="1:18" ht="15.75" thickBot="1" x14ac:dyDescent="0.3">
      <c r="A229" s="5"/>
      <c r="B229" s="5" t="s">
        <v>377</v>
      </c>
      <c r="C229" s="28" t="str">
        <f>IFERROR(VLOOKUP($B229,'SpEd BEA Rates by Month'!$B$4:$C$380,2,0)," ")</f>
        <v xml:space="preserve"> </v>
      </c>
      <c r="D229" s="11">
        <f>D227-D228</f>
        <v>871.07685067155421</v>
      </c>
      <c r="E229" s="14"/>
      <c r="F229" s="11"/>
      <c r="G229" s="18" t="str">
        <f>IFERROR(VLOOKUP($B229,'SpEd BEA Rates by Month'!$B$4:$O$380,$G$1,0),"")</f>
        <v/>
      </c>
      <c r="H229" s="10">
        <f>H227-H228</f>
        <v>921.12953831061657</v>
      </c>
      <c r="I229" s="15"/>
      <c r="J229" s="18"/>
      <c r="K229" s="8" t="str">
        <f>IFERROR(VLOOKUP($B229,'SpEd BEA Rates by Month'!$B$4:$O$380,$K$1,0),"")</f>
        <v/>
      </c>
      <c r="L229" s="9" t="e">
        <f>L227-L228</f>
        <v>#DIV/0!</v>
      </c>
      <c r="M229" s="19"/>
      <c r="N229" s="9"/>
      <c r="O229" s="21" t="str">
        <f>IFERROR(VLOOKUP($B229,'SpEd BEA Rates by Month'!$B$4:$O$380,$O$1,0),"")</f>
        <v/>
      </c>
      <c r="P229" s="21" t="e">
        <f>P227-P228</f>
        <v>#DIV/0!</v>
      </c>
      <c r="Q229" s="23"/>
      <c r="R229" s="21"/>
    </row>
    <row r="230" spans="1:18" ht="15.75" thickBot="1" x14ac:dyDescent="0.3">
      <c r="A230" s="1" t="s">
        <v>165</v>
      </c>
      <c r="B230" s="1" t="s">
        <v>166</v>
      </c>
      <c r="C230" s="7">
        <f>IFERROR(VLOOKUP($B230,'SpEd BEA Rates by Month'!$B$4:$C$380,2,0)," ")</f>
        <v>9640.84</v>
      </c>
      <c r="D230" s="7">
        <f t="shared" si="119"/>
        <v>11086.965999999999</v>
      </c>
      <c r="E230" s="13">
        <f>VLOOKUP($B230,AAFTE!$C$4:$D$300,2,0)</f>
        <v>0</v>
      </c>
      <c r="F230" s="7">
        <f>D230*E230</f>
        <v>0</v>
      </c>
      <c r="G230" s="7">
        <f>IFERROR(VLOOKUP($B230,'SpEd BEA Rates by Month'!$B$4:$O$380,$G$1,0),"")</f>
        <v>10049.950000000001</v>
      </c>
      <c r="H230" s="7">
        <f t="shared" ref="H230:H237" si="155">G230*1.15</f>
        <v>11557.442499999999</v>
      </c>
      <c r="I230" s="13">
        <f>VLOOKUP($B230,AAFTE!$C$4:$F$300,3,0)</f>
        <v>0</v>
      </c>
      <c r="J230" s="7">
        <f t="shared" ref="J230:J237" si="156">H230*I230</f>
        <v>0</v>
      </c>
      <c r="K230" s="7">
        <f>IFERROR(VLOOKUP($B230,'SpEd BEA Rates by Month'!$B$4:$O$380,$K$1,0),"")</f>
        <v>0</v>
      </c>
      <c r="L230" s="7">
        <f t="shared" ref="L230:L237" si="157">K230*1.15</f>
        <v>0</v>
      </c>
      <c r="M230" s="13">
        <f>VLOOKUP($B230,AAFTE!$C$4:$F$300,4,0)</f>
        <v>0</v>
      </c>
      <c r="N230" s="7">
        <f t="shared" ref="N230:N237" si="158">L230*M230</f>
        <v>0</v>
      </c>
      <c r="O230" s="7">
        <f>IFERROR(VLOOKUP($B230,'SpEd BEA Rates by Month'!$B$4:$O$380,$O$1,0),"")</f>
        <v>0</v>
      </c>
      <c r="P230" s="7">
        <f t="shared" ref="P230:P237" si="159">O230*1.15</f>
        <v>0</v>
      </c>
      <c r="Q230" s="13">
        <f>VLOOKUP($B230,AAFTE!$C$4:$G$300,5,0)</f>
        <v>0</v>
      </c>
      <c r="R230" s="7">
        <f t="shared" ref="R230:R237" si="160">P230*Q230</f>
        <v>0</v>
      </c>
    </row>
    <row r="231" spans="1:18" ht="15.75" thickBot="1" x14ac:dyDescent="0.3">
      <c r="A231" s="1" t="s">
        <v>165</v>
      </c>
      <c r="B231" s="1" t="s">
        <v>167</v>
      </c>
      <c r="C231" s="7">
        <f>IFERROR(VLOOKUP($B231,'SpEd BEA Rates by Month'!$B$4:$C$380,2,0)," ")</f>
        <v>9590.02</v>
      </c>
      <c r="D231" s="7">
        <f t="shared" si="119"/>
        <v>11028.522999999999</v>
      </c>
      <c r="E231" s="13">
        <f>VLOOKUP($B231,AAFTE!$C$4:$D$300,2,0)</f>
        <v>8.3333333333333329E-2</v>
      </c>
      <c r="F231" s="7">
        <f t="shared" ref="F231:F237" si="161">D231*E231</f>
        <v>919.04358333333323</v>
      </c>
      <c r="G231" s="7">
        <f>IFERROR(VLOOKUP($B231,'SpEd BEA Rates by Month'!$B$4:$O$380,$G$1,0),"")</f>
        <v>10244.219999999999</v>
      </c>
      <c r="H231" s="7">
        <f t="shared" si="155"/>
        <v>11780.852999999999</v>
      </c>
      <c r="I231" s="13">
        <f>VLOOKUP($B231,AAFTE!$C$4:$F$300,3,0)</f>
        <v>0.33333333333333331</v>
      </c>
      <c r="J231" s="7">
        <f t="shared" si="156"/>
        <v>3926.9509999999996</v>
      </c>
      <c r="K231" s="7">
        <f>IFERROR(VLOOKUP($B231,'SpEd BEA Rates by Month'!$B$4:$O$380,$K$1,0),"")</f>
        <v>0</v>
      </c>
      <c r="L231" s="7">
        <f t="shared" si="157"/>
        <v>0</v>
      </c>
      <c r="M231" s="13">
        <f>VLOOKUP($B231,AAFTE!$C$4:$F$300,4,0)</f>
        <v>0</v>
      </c>
      <c r="N231" s="7">
        <f t="shared" si="158"/>
        <v>0</v>
      </c>
      <c r="O231" s="7">
        <f>IFERROR(VLOOKUP($B231,'SpEd BEA Rates by Month'!$B$4:$O$380,$O$1,0),"")</f>
        <v>0</v>
      </c>
      <c r="P231" s="7">
        <f t="shared" si="159"/>
        <v>0</v>
      </c>
      <c r="Q231" s="13">
        <f>VLOOKUP($B231,AAFTE!$C$4:$G$300,5,0)</f>
        <v>0</v>
      </c>
      <c r="R231" s="7">
        <f t="shared" si="160"/>
        <v>0</v>
      </c>
    </row>
    <row r="232" spans="1:18" ht="15.75" thickBot="1" x14ac:dyDescent="0.3">
      <c r="A232" s="1" t="s">
        <v>165</v>
      </c>
      <c r="B232" s="1" t="s">
        <v>168</v>
      </c>
      <c r="C232" s="7">
        <f>IFERROR(VLOOKUP($B232,'SpEd BEA Rates by Month'!$B$4:$C$380,2,0)," ")</f>
        <v>9638.2999999999993</v>
      </c>
      <c r="D232" s="7">
        <f t="shared" si="119"/>
        <v>11084.044999999998</v>
      </c>
      <c r="E232" s="13">
        <f>VLOOKUP($B232,AAFTE!$C$4:$D$300,2,0)</f>
        <v>0.83333333333333337</v>
      </c>
      <c r="F232" s="7">
        <f t="shared" si="161"/>
        <v>9236.7041666666664</v>
      </c>
      <c r="G232" s="7">
        <f>IFERROR(VLOOKUP($B232,'SpEd BEA Rates by Month'!$B$4:$O$380,$G$1,0),"")</f>
        <v>10118.18</v>
      </c>
      <c r="H232" s="7">
        <f t="shared" si="155"/>
        <v>11635.906999999999</v>
      </c>
      <c r="I232" s="13">
        <f>VLOOKUP($B232,AAFTE!$C$4:$F$300,3,0)</f>
        <v>1.5833333333333333</v>
      </c>
      <c r="J232" s="7">
        <f t="shared" si="156"/>
        <v>18423.519416666666</v>
      </c>
      <c r="K232" s="7">
        <f>IFERROR(VLOOKUP($B232,'SpEd BEA Rates by Month'!$B$4:$O$380,$K$1,0),"")</f>
        <v>0</v>
      </c>
      <c r="L232" s="7">
        <f t="shared" si="157"/>
        <v>0</v>
      </c>
      <c r="M232" s="13">
        <f>VLOOKUP($B232,AAFTE!$C$4:$F$300,4,0)</f>
        <v>0</v>
      </c>
      <c r="N232" s="7">
        <f t="shared" si="158"/>
        <v>0</v>
      </c>
      <c r="O232" s="7">
        <f>IFERROR(VLOOKUP($B232,'SpEd BEA Rates by Month'!$B$4:$O$380,$O$1,0),"")</f>
        <v>0</v>
      </c>
      <c r="P232" s="7">
        <f t="shared" si="159"/>
        <v>0</v>
      </c>
      <c r="Q232" s="13">
        <f>VLOOKUP($B232,AAFTE!$C$4:$G$300,5,0)</f>
        <v>0</v>
      </c>
      <c r="R232" s="7">
        <f t="shared" si="160"/>
        <v>0</v>
      </c>
    </row>
    <row r="233" spans="1:18" ht="15.75" thickBot="1" x14ac:dyDescent="0.3">
      <c r="A233" s="1" t="s">
        <v>165</v>
      </c>
      <c r="B233" s="1" t="s">
        <v>169</v>
      </c>
      <c r="C233" s="7">
        <f>IFERROR(VLOOKUP($B233,'SpEd BEA Rates by Month'!$B$4:$C$380,2,0)," ")</f>
        <v>9882.08</v>
      </c>
      <c r="D233" s="7">
        <f t="shared" si="119"/>
        <v>11364.392</v>
      </c>
      <c r="E233" s="13">
        <f>VLOOKUP($B233,AAFTE!$C$4:$D$300,2,0)</f>
        <v>0</v>
      </c>
      <c r="F233" s="7">
        <f t="shared" si="161"/>
        <v>0</v>
      </c>
      <c r="G233" s="7">
        <f>IFERROR(VLOOKUP($B233,'SpEd BEA Rates by Month'!$B$4:$O$380,$G$1,0),"")</f>
        <v>10334.91</v>
      </c>
      <c r="H233" s="7">
        <f t="shared" si="155"/>
        <v>11885.146499999999</v>
      </c>
      <c r="I233" s="13">
        <f>VLOOKUP($B233,AAFTE!$C$4:$F$300,3,0)</f>
        <v>0</v>
      </c>
      <c r="J233" s="7">
        <f t="shared" si="156"/>
        <v>0</v>
      </c>
      <c r="K233" s="7">
        <f>IFERROR(VLOOKUP($B233,'SpEd BEA Rates by Month'!$B$4:$O$380,$K$1,0),"")</f>
        <v>0</v>
      </c>
      <c r="L233" s="7">
        <f t="shared" si="157"/>
        <v>0</v>
      </c>
      <c r="M233" s="13">
        <f>VLOOKUP($B233,AAFTE!$C$4:$F$300,4,0)</f>
        <v>0</v>
      </c>
      <c r="N233" s="7">
        <f t="shared" si="158"/>
        <v>0</v>
      </c>
      <c r="O233" s="7">
        <f>IFERROR(VLOOKUP($B233,'SpEd BEA Rates by Month'!$B$4:$O$380,$O$1,0),"")</f>
        <v>0</v>
      </c>
      <c r="P233" s="7">
        <f t="shared" si="159"/>
        <v>0</v>
      </c>
      <c r="Q233" s="13">
        <f>VLOOKUP($B233,AAFTE!$C$4:$G$300,5,0)</f>
        <v>0</v>
      </c>
      <c r="R233" s="7">
        <f t="shared" si="160"/>
        <v>0</v>
      </c>
    </row>
    <row r="234" spans="1:18" ht="15.75" thickBot="1" x14ac:dyDescent="0.3">
      <c r="A234" s="1" t="s">
        <v>165</v>
      </c>
      <c r="B234" s="1" t="s">
        <v>170</v>
      </c>
      <c r="C234" s="7">
        <f>IFERROR(VLOOKUP($B234,'SpEd BEA Rates by Month'!$B$4:$C$380,2,0)," ")</f>
        <v>9728.83</v>
      </c>
      <c r="D234" s="7">
        <f t="shared" si="119"/>
        <v>11188.154499999999</v>
      </c>
      <c r="E234" s="13">
        <f>VLOOKUP($B234,AAFTE!$C$4:$D$300,2,0)</f>
        <v>0</v>
      </c>
      <c r="F234" s="7">
        <f t="shared" si="161"/>
        <v>0</v>
      </c>
      <c r="G234" s="7">
        <f>IFERROR(VLOOKUP($B234,'SpEd BEA Rates by Month'!$B$4:$O$380,$G$1,0),"")</f>
        <v>10342.799999999999</v>
      </c>
      <c r="H234" s="7">
        <f t="shared" si="155"/>
        <v>11894.219999999998</v>
      </c>
      <c r="I234" s="13">
        <f>VLOOKUP($B234,AAFTE!$C$4:$F$300,3,0)</f>
        <v>8.3333333333333329E-2</v>
      </c>
      <c r="J234" s="7">
        <f t="shared" si="156"/>
        <v>991.18499999999972</v>
      </c>
      <c r="K234" s="7">
        <f>IFERROR(VLOOKUP($B234,'SpEd BEA Rates by Month'!$B$4:$O$380,$K$1,0),"")</f>
        <v>0</v>
      </c>
      <c r="L234" s="7">
        <f t="shared" si="157"/>
        <v>0</v>
      </c>
      <c r="M234" s="13">
        <f>VLOOKUP($B234,AAFTE!$C$4:$F$300,4,0)</f>
        <v>0</v>
      </c>
      <c r="N234" s="7">
        <f t="shared" si="158"/>
        <v>0</v>
      </c>
      <c r="O234" s="7">
        <f>IFERROR(VLOOKUP($B234,'SpEd BEA Rates by Month'!$B$4:$O$380,$O$1,0),"")</f>
        <v>0</v>
      </c>
      <c r="P234" s="7">
        <f t="shared" si="159"/>
        <v>0</v>
      </c>
      <c r="Q234" s="13">
        <f>VLOOKUP($B234,AAFTE!$C$4:$G$300,5,0)</f>
        <v>0</v>
      </c>
      <c r="R234" s="7">
        <f t="shared" si="160"/>
        <v>0</v>
      </c>
    </row>
    <row r="235" spans="1:18" ht="15.75" thickBot="1" x14ac:dyDescent="0.3">
      <c r="A235" s="1" t="s">
        <v>165</v>
      </c>
      <c r="B235" s="1" t="s">
        <v>171</v>
      </c>
      <c r="C235" s="7">
        <f>IFERROR(VLOOKUP($B235,'SpEd BEA Rates by Month'!$B$4:$C$380,2,0)," ")</f>
        <v>9426.4500000000007</v>
      </c>
      <c r="D235" s="7">
        <f t="shared" si="119"/>
        <v>10840.4175</v>
      </c>
      <c r="E235" s="13">
        <f>VLOOKUP($B235,AAFTE!$C$4:$D$300,2,0)</f>
        <v>1.8333333333333333</v>
      </c>
      <c r="F235" s="7">
        <f t="shared" si="161"/>
        <v>19874.098749999997</v>
      </c>
      <c r="G235" s="7">
        <f>IFERROR(VLOOKUP($B235,'SpEd BEA Rates by Month'!$B$4:$O$380,$G$1,0),"")</f>
        <v>9949.83</v>
      </c>
      <c r="H235" s="7">
        <f t="shared" si="155"/>
        <v>11442.304499999998</v>
      </c>
      <c r="I235" s="13">
        <f>VLOOKUP($B235,AAFTE!$C$4:$F$300,3,0)</f>
        <v>6.75</v>
      </c>
      <c r="J235" s="7">
        <f t="shared" si="156"/>
        <v>77235.555374999996</v>
      </c>
      <c r="K235" s="7">
        <f>IFERROR(VLOOKUP($B235,'SpEd BEA Rates by Month'!$B$4:$O$380,$K$1,0),"")</f>
        <v>0</v>
      </c>
      <c r="L235" s="7">
        <f t="shared" si="157"/>
        <v>0</v>
      </c>
      <c r="M235" s="13">
        <f>VLOOKUP($B235,AAFTE!$C$4:$F$300,4,0)</f>
        <v>0</v>
      </c>
      <c r="N235" s="7">
        <f t="shared" si="158"/>
        <v>0</v>
      </c>
      <c r="O235" s="7">
        <f>IFERROR(VLOOKUP($B235,'SpEd BEA Rates by Month'!$B$4:$O$380,$O$1,0),"")</f>
        <v>0</v>
      </c>
      <c r="P235" s="7">
        <f t="shared" si="159"/>
        <v>0</v>
      </c>
      <c r="Q235" s="13">
        <f>VLOOKUP($B235,AAFTE!$C$4:$G$300,5,0)</f>
        <v>0</v>
      </c>
      <c r="R235" s="7">
        <f t="shared" si="160"/>
        <v>0</v>
      </c>
    </row>
    <row r="236" spans="1:18" ht="15.75" thickBot="1" x14ac:dyDescent="0.3">
      <c r="A236" s="1" t="s">
        <v>165</v>
      </c>
      <c r="B236" s="1" t="s">
        <v>172</v>
      </c>
      <c r="C236" s="7">
        <f>IFERROR(VLOOKUP($B236,'SpEd BEA Rates by Month'!$B$4:$C$380,2,0)," ")</f>
        <v>9958.85</v>
      </c>
      <c r="D236" s="7">
        <f t="shared" si="119"/>
        <v>11452.6775</v>
      </c>
      <c r="E236" s="13">
        <f>VLOOKUP($B236,AAFTE!$C$4:$D$300,2,0)</f>
        <v>0.41666666666666669</v>
      </c>
      <c r="F236" s="7">
        <f t="shared" si="161"/>
        <v>4771.9489583333334</v>
      </c>
      <c r="G236" s="7">
        <f>IFERROR(VLOOKUP($B236,'SpEd BEA Rates by Month'!$B$4:$O$380,$G$1,0),"")</f>
        <v>10589.56</v>
      </c>
      <c r="H236" s="7">
        <f t="shared" si="155"/>
        <v>12177.993999999999</v>
      </c>
      <c r="I236" s="13">
        <f>VLOOKUP($B236,AAFTE!$C$4:$F$300,3,0)</f>
        <v>0.66666666666666663</v>
      </c>
      <c r="J236" s="7">
        <f t="shared" si="156"/>
        <v>8118.6626666666652</v>
      </c>
      <c r="K236" s="7">
        <f>IFERROR(VLOOKUP($B236,'SpEd BEA Rates by Month'!$B$4:$O$380,$K$1,0),"")</f>
        <v>0</v>
      </c>
      <c r="L236" s="7">
        <f t="shared" si="157"/>
        <v>0</v>
      </c>
      <c r="M236" s="13">
        <f>VLOOKUP($B236,AAFTE!$C$4:$F$300,4,0)</f>
        <v>0</v>
      </c>
      <c r="N236" s="7">
        <f t="shared" si="158"/>
        <v>0</v>
      </c>
      <c r="O236" s="7">
        <f>IFERROR(VLOOKUP($B236,'SpEd BEA Rates by Month'!$B$4:$O$380,$O$1,0),"")</f>
        <v>0</v>
      </c>
      <c r="P236" s="7">
        <f t="shared" si="159"/>
        <v>0</v>
      </c>
      <c r="Q236" s="13">
        <f>VLOOKUP($B236,AAFTE!$C$4:$G$300,5,0)</f>
        <v>0</v>
      </c>
      <c r="R236" s="7">
        <f t="shared" si="160"/>
        <v>0</v>
      </c>
    </row>
    <row r="237" spans="1:18" ht="15.75" thickBot="1" x14ac:dyDescent="0.3">
      <c r="A237" s="1" t="s">
        <v>165</v>
      </c>
      <c r="B237" s="1" t="s">
        <v>173</v>
      </c>
      <c r="C237" s="7">
        <f>IFERROR(VLOOKUP($B237,'SpEd BEA Rates by Month'!$B$4:$C$380,2,0)," ")</f>
        <v>9217.85</v>
      </c>
      <c r="D237" s="7">
        <f t="shared" si="119"/>
        <v>10600.5275</v>
      </c>
      <c r="E237" s="13">
        <f>VLOOKUP($B237,AAFTE!$C$4:$D$300,2,0)</f>
        <v>0</v>
      </c>
      <c r="F237" s="7">
        <f t="shared" si="161"/>
        <v>0</v>
      </c>
      <c r="G237" s="7">
        <f>IFERROR(VLOOKUP($B237,'SpEd BEA Rates by Month'!$B$4:$O$380,$G$1,0),"")</f>
        <v>10102.15</v>
      </c>
      <c r="H237" s="7">
        <f t="shared" si="155"/>
        <v>11617.472499999998</v>
      </c>
      <c r="I237" s="13">
        <f>VLOOKUP($B237,AAFTE!$C$4:$F$300,3,0)</f>
        <v>0</v>
      </c>
      <c r="J237" s="7">
        <f t="shared" si="156"/>
        <v>0</v>
      </c>
      <c r="K237" s="7">
        <f>IFERROR(VLOOKUP($B237,'SpEd BEA Rates by Month'!$B$4:$O$380,$K$1,0),"")</f>
        <v>0</v>
      </c>
      <c r="L237" s="7">
        <f t="shared" si="157"/>
        <v>0</v>
      </c>
      <c r="M237" s="13">
        <f>VLOOKUP($B237,AAFTE!$C$4:$F$300,4,0)</f>
        <v>0</v>
      </c>
      <c r="N237" s="7">
        <f t="shared" si="158"/>
        <v>0</v>
      </c>
      <c r="O237" s="7">
        <f>IFERROR(VLOOKUP($B237,'SpEd BEA Rates by Month'!$B$4:$O$380,$O$1,0),"")</f>
        <v>0</v>
      </c>
      <c r="P237" s="7">
        <f t="shared" si="159"/>
        <v>0</v>
      </c>
      <c r="Q237" s="13">
        <f>VLOOKUP($B237,AAFTE!$C$4:$G$300,5,0)</f>
        <v>0</v>
      </c>
      <c r="R237" s="7">
        <f t="shared" si="160"/>
        <v>0</v>
      </c>
    </row>
    <row r="238" spans="1:18" ht="15.75" thickBot="1" x14ac:dyDescent="0.3">
      <c r="A238" s="5" t="s">
        <v>356</v>
      </c>
      <c r="B238" s="5" t="s">
        <v>844</v>
      </c>
      <c r="C238" s="28" t="str">
        <f>IFERROR(VLOOKUP($B238,'SpEd BEA Rates by Month'!$B$4:$C$380,2,0)," ")</f>
        <v xml:space="preserve"> </v>
      </c>
      <c r="D238" s="11">
        <f>F238/E238</f>
        <v>10990.040671052633</v>
      </c>
      <c r="E238" s="25">
        <f>SUM(E230:E237)</f>
        <v>3.1666666666666665</v>
      </c>
      <c r="F238" s="17">
        <f>SUM(F230:F237)</f>
        <v>34801.795458333334</v>
      </c>
      <c r="G238" s="18" t="str">
        <f>IFERROR(VLOOKUP($B238,'SpEd BEA Rates by Month'!$B$4:$O$380,$G$1,0),"")</f>
        <v/>
      </c>
      <c r="H238" s="10">
        <f>J238/I238</f>
        <v>11542.924615044249</v>
      </c>
      <c r="I238" s="15">
        <f>SUM(I230:I237)</f>
        <v>9.4166666666666661</v>
      </c>
      <c r="J238" s="18">
        <f>SUM(J230:J237)</f>
        <v>108695.87345833334</v>
      </c>
      <c r="K238" s="8" t="str">
        <f>IFERROR(VLOOKUP($B238,'SpEd BEA Rates by Month'!$B$4:$O$380,$K$1,0),"")</f>
        <v/>
      </c>
      <c r="L238" s="9" t="e">
        <f>N238/M238</f>
        <v>#DIV/0!</v>
      </c>
      <c r="M238" s="19">
        <f>SUM(M230:M237)</f>
        <v>0</v>
      </c>
      <c r="N238" s="9">
        <f>SUM(N230:N237)</f>
        <v>0</v>
      </c>
      <c r="O238" s="21" t="str">
        <f>IFERROR(VLOOKUP($B238,'SpEd BEA Rates by Month'!$B$4:$O$380,$O$1,0),"")</f>
        <v/>
      </c>
      <c r="P238" s="21" t="e">
        <f>R238/Q238</f>
        <v>#DIV/0!</v>
      </c>
      <c r="Q238" s="23">
        <f>SUM(Q230:Q237)</f>
        <v>0</v>
      </c>
      <c r="R238" s="21">
        <f>SUM(R230:R237)</f>
        <v>0</v>
      </c>
    </row>
    <row r="239" spans="1:18" ht="15.75" thickBot="1" x14ac:dyDescent="0.3">
      <c r="A239" s="5"/>
      <c r="B239" s="5" t="s">
        <v>872</v>
      </c>
      <c r="C239" s="28" t="str">
        <f>IFERROR(VLOOKUP($B239,'SpEd BEA Rates by Month'!$B$4:$C$380,2,0)," ")</f>
        <v xml:space="preserve"> </v>
      </c>
      <c r="D239" s="11">
        <f>D238/12</f>
        <v>915.83672258771946</v>
      </c>
      <c r="E239" s="14"/>
      <c r="F239" s="24"/>
      <c r="G239" s="18" t="str">
        <f>IFERROR(VLOOKUP($B239,'SpEd BEA Rates by Month'!$B$4:$O$380,$G$1,0),"")</f>
        <v/>
      </c>
      <c r="H239" s="10">
        <f>H238/12</f>
        <v>961.91038458702076</v>
      </c>
      <c r="I239" s="15"/>
      <c r="J239" s="18"/>
      <c r="K239" s="8" t="str">
        <f>IFERROR(VLOOKUP($B239,'SpEd BEA Rates by Month'!$B$4:$O$380,$K$1,0),"")</f>
        <v/>
      </c>
      <c r="L239" s="9" t="e">
        <f>L238/12</f>
        <v>#DIV/0!</v>
      </c>
      <c r="M239" s="19"/>
      <c r="N239" s="9"/>
      <c r="O239" s="21" t="str">
        <f>IFERROR(VLOOKUP($B239,'SpEd BEA Rates by Month'!$B$4:$O$380,$O$1,0),"")</f>
        <v/>
      </c>
      <c r="P239" s="21" t="e">
        <f>P238/12</f>
        <v>#DIV/0!</v>
      </c>
      <c r="Q239" s="23"/>
      <c r="R239" s="21"/>
    </row>
    <row r="240" spans="1:18" ht="15.75" thickBot="1" x14ac:dyDescent="0.3">
      <c r="A240" s="5"/>
      <c r="B240" s="5" t="s">
        <v>853</v>
      </c>
      <c r="C240" s="28" t="str">
        <f>IFERROR(VLOOKUP($B240,'SpEd BEA Rates by Month'!$B$4:$C$380,2,0)," ")</f>
        <v xml:space="preserve"> </v>
      </c>
      <c r="D240" s="11">
        <f>0.05*D239</f>
        <v>45.791836129385977</v>
      </c>
      <c r="E240" s="14"/>
      <c r="F240" s="24"/>
      <c r="G240" s="18" t="str">
        <f>IFERROR(VLOOKUP($B240,'SpEd BEA Rates by Month'!$B$4:$O$380,$G$1,0),"")</f>
        <v/>
      </c>
      <c r="H240" s="10">
        <f>0.05*H239</f>
        <v>48.095519229351041</v>
      </c>
      <c r="I240" s="15"/>
      <c r="J240" s="18"/>
      <c r="K240" s="8" t="str">
        <f>IFERROR(VLOOKUP($B240,'SpEd BEA Rates by Month'!$B$4:$O$380,$K$1,0),"")</f>
        <v/>
      </c>
      <c r="L240" s="9" t="e">
        <f>0.05*L239</f>
        <v>#DIV/0!</v>
      </c>
      <c r="M240" s="19"/>
      <c r="N240" s="9"/>
      <c r="O240" s="21" t="str">
        <f>IFERROR(VLOOKUP($B240,'SpEd BEA Rates by Month'!$B$4:$O$380,$O$1,0),"")</f>
        <v/>
      </c>
      <c r="P240" s="21" t="e">
        <f>0.05*P239</f>
        <v>#DIV/0!</v>
      </c>
      <c r="Q240" s="23"/>
      <c r="R240" s="21"/>
    </row>
    <row r="241" spans="1:18" ht="15.75" thickBot="1" x14ac:dyDescent="0.3">
      <c r="A241" s="5"/>
      <c r="B241" s="5" t="s">
        <v>377</v>
      </c>
      <c r="C241" s="28" t="str">
        <f>IFERROR(VLOOKUP($B241,'SpEd BEA Rates by Month'!$B$4:$C$380,2,0)," ")</f>
        <v xml:space="preserve"> </v>
      </c>
      <c r="D241" s="11">
        <f>D239-D240</f>
        <v>870.04488645833351</v>
      </c>
      <c r="E241" s="14"/>
      <c r="F241" s="11"/>
      <c r="G241" s="18" t="str">
        <f>IFERROR(VLOOKUP($B241,'SpEd BEA Rates by Month'!$B$4:$O$380,$G$1,0),"")</f>
        <v/>
      </c>
      <c r="H241" s="10">
        <f>H239-H240</f>
        <v>913.81486535766976</v>
      </c>
      <c r="I241" s="15"/>
      <c r="J241" s="18"/>
      <c r="K241" s="8" t="str">
        <f>IFERROR(VLOOKUP($B241,'SpEd BEA Rates by Month'!$B$4:$O$380,$K$1,0),"")</f>
        <v/>
      </c>
      <c r="L241" s="9" t="e">
        <f>L239-L240</f>
        <v>#DIV/0!</v>
      </c>
      <c r="M241" s="19"/>
      <c r="N241" s="9"/>
      <c r="O241" s="21" t="str">
        <f>IFERROR(VLOOKUP($B241,'SpEd BEA Rates by Month'!$B$4:$O$380,$O$1,0),"")</f>
        <v/>
      </c>
      <c r="P241" s="21" t="e">
        <f>P239-P240</f>
        <v>#DIV/0!</v>
      </c>
      <c r="Q241" s="23"/>
      <c r="R241" s="21"/>
    </row>
    <row r="242" spans="1:18" ht="15.75" thickBot="1" x14ac:dyDescent="0.3">
      <c r="A242" s="1" t="s">
        <v>174</v>
      </c>
      <c r="B242" s="1" t="s">
        <v>175</v>
      </c>
      <c r="C242" s="7">
        <f>IFERROR(VLOOKUP($B242,'SpEd BEA Rates by Month'!$B$4:$C$380,2,0)," ")</f>
        <v>10257.32</v>
      </c>
      <c r="D242" s="7">
        <f t="shared" si="119"/>
        <v>11795.917999999998</v>
      </c>
      <c r="E242" s="13">
        <f>VLOOKUP($B242,AAFTE!$C$4:$D$300,2,0)</f>
        <v>1.6666666666666667</v>
      </c>
      <c r="F242" s="7">
        <f>D242*E242</f>
        <v>19659.863333333331</v>
      </c>
      <c r="G242" s="7">
        <f>IFERROR(VLOOKUP($B242,'SpEd BEA Rates by Month'!$B$4:$O$380,$G$1,0),"")</f>
        <v>10860.84</v>
      </c>
      <c r="H242" s="7">
        <f t="shared" ref="H242:H248" si="162">G242*1.15</f>
        <v>12489.965999999999</v>
      </c>
      <c r="I242" s="13">
        <f>VLOOKUP($B242,AAFTE!$C$4:$F$300,3,0)</f>
        <v>2.0833333333333335</v>
      </c>
      <c r="J242" s="7">
        <f t="shared" ref="J242:J248" si="163">H242*I242</f>
        <v>26020.762499999997</v>
      </c>
      <c r="K242" s="7">
        <f>IFERROR(VLOOKUP($B242,'SpEd BEA Rates by Month'!$B$4:$O$380,$K$1,0),"")</f>
        <v>0</v>
      </c>
      <c r="L242" s="7">
        <f t="shared" ref="L242:L248" si="164">K242*1.15</f>
        <v>0</v>
      </c>
      <c r="M242" s="13">
        <f>VLOOKUP($B242,AAFTE!$C$4:$F$300,4,0)</f>
        <v>0</v>
      </c>
      <c r="N242" s="7">
        <f t="shared" ref="N242:N248" si="165">L242*M242</f>
        <v>0</v>
      </c>
      <c r="O242" s="7">
        <f>IFERROR(VLOOKUP($B242,'SpEd BEA Rates by Month'!$B$4:$O$380,$O$1,0),"")</f>
        <v>0</v>
      </c>
      <c r="P242" s="7">
        <f t="shared" ref="P242:P248" si="166">O242*1.15</f>
        <v>0</v>
      </c>
      <c r="Q242" s="13">
        <f>VLOOKUP($B242,AAFTE!$C$4:$G$300,5,0)</f>
        <v>0</v>
      </c>
      <c r="R242" s="7">
        <f t="shared" ref="R242:R248" si="167">P242*Q242</f>
        <v>0</v>
      </c>
    </row>
    <row r="243" spans="1:18" ht="15.75" thickBot="1" x14ac:dyDescent="0.3">
      <c r="A243" s="1" t="s">
        <v>174</v>
      </c>
      <c r="B243" s="1" t="s">
        <v>176</v>
      </c>
      <c r="C243" s="7">
        <f>IFERROR(VLOOKUP($B243,'SpEd BEA Rates by Month'!$B$4:$C$380,2,0)," ")</f>
        <v>10007.19</v>
      </c>
      <c r="D243" s="7">
        <f t="shared" si="119"/>
        <v>11508.2685</v>
      </c>
      <c r="E243" s="13">
        <f>VLOOKUP($B243,AAFTE!$C$4:$D$300,2,0)</f>
        <v>6.416666666666667</v>
      </c>
      <c r="F243" s="7">
        <f t="shared" ref="F243:F248" si="168">D243*E243</f>
        <v>73844.722875000007</v>
      </c>
      <c r="G243" s="7">
        <f>IFERROR(VLOOKUP($B243,'SpEd BEA Rates by Month'!$B$4:$O$380,$G$1,0),"")</f>
        <v>10518.73</v>
      </c>
      <c r="H243" s="7">
        <f t="shared" si="162"/>
        <v>12096.539499999999</v>
      </c>
      <c r="I243" s="13">
        <f>VLOOKUP($B243,AAFTE!$C$4:$F$300,3,0)</f>
        <v>6.916666666666667</v>
      </c>
      <c r="J243" s="7">
        <f t="shared" si="163"/>
        <v>83667.731541666668</v>
      </c>
      <c r="K243" s="7">
        <f>IFERROR(VLOOKUP($B243,'SpEd BEA Rates by Month'!$B$4:$O$380,$K$1,0),"")</f>
        <v>0</v>
      </c>
      <c r="L243" s="7">
        <f t="shared" si="164"/>
        <v>0</v>
      </c>
      <c r="M243" s="13">
        <f>VLOOKUP($B243,AAFTE!$C$4:$F$300,4,0)</f>
        <v>0</v>
      </c>
      <c r="N243" s="7">
        <f t="shared" si="165"/>
        <v>0</v>
      </c>
      <c r="O243" s="7">
        <f>IFERROR(VLOOKUP($B243,'SpEd BEA Rates by Month'!$B$4:$O$380,$O$1,0),"")</f>
        <v>0</v>
      </c>
      <c r="P243" s="7">
        <f t="shared" si="166"/>
        <v>0</v>
      </c>
      <c r="Q243" s="13">
        <f>VLOOKUP($B243,AAFTE!$C$4:$G$300,5,0)</f>
        <v>0</v>
      </c>
      <c r="R243" s="7">
        <f t="shared" si="167"/>
        <v>0</v>
      </c>
    </row>
    <row r="244" spans="1:18" ht="15.75" thickBot="1" x14ac:dyDescent="0.3">
      <c r="A244" s="1" t="s">
        <v>174</v>
      </c>
      <c r="B244" s="1" t="s">
        <v>177</v>
      </c>
      <c r="C244" s="7">
        <f>IFERROR(VLOOKUP($B244,'SpEd BEA Rates by Month'!$B$4:$C$380,2,0)," ")</f>
        <v>9069.1299999999992</v>
      </c>
      <c r="D244" s="7">
        <f t="shared" si="119"/>
        <v>10429.499499999998</v>
      </c>
      <c r="E244" s="13">
        <f>VLOOKUP($B244,AAFTE!$C$4:$D$300,2,0)</f>
        <v>0.75</v>
      </c>
      <c r="F244" s="7">
        <f t="shared" si="168"/>
        <v>7822.1246249999986</v>
      </c>
      <c r="G244" s="7">
        <f>IFERROR(VLOOKUP($B244,'SpEd BEA Rates by Month'!$B$4:$O$380,$G$1,0),"")</f>
        <v>9547.39</v>
      </c>
      <c r="H244" s="7">
        <f t="shared" si="162"/>
        <v>10979.498499999998</v>
      </c>
      <c r="I244" s="13">
        <f>VLOOKUP($B244,AAFTE!$C$4:$F$300,3,0)</f>
        <v>0.5</v>
      </c>
      <c r="J244" s="7">
        <f t="shared" si="163"/>
        <v>5489.7492499999989</v>
      </c>
      <c r="K244" s="7">
        <f>IFERROR(VLOOKUP($B244,'SpEd BEA Rates by Month'!$B$4:$O$380,$K$1,0),"")</f>
        <v>0</v>
      </c>
      <c r="L244" s="7">
        <f t="shared" si="164"/>
        <v>0</v>
      </c>
      <c r="M244" s="13">
        <f>VLOOKUP($B244,AAFTE!$C$4:$F$300,4,0)</f>
        <v>0</v>
      </c>
      <c r="N244" s="7">
        <f t="shared" si="165"/>
        <v>0</v>
      </c>
      <c r="O244" s="7">
        <f>IFERROR(VLOOKUP($B244,'SpEd BEA Rates by Month'!$B$4:$O$380,$O$1,0),"")</f>
        <v>0</v>
      </c>
      <c r="P244" s="7">
        <f t="shared" si="166"/>
        <v>0</v>
      </c>
      <c r="Q244" s="13">
        <f>VLOOKUP($B244,AAFTE!$C$4:$G$300,5,0)</f>
        <v>0</v>
      </c>
      <c r="R244" s="7">
        <f t="shared" si="167"/>
        <v>0</v>
      </c>
    </row>
    <row r="245" spans="1:18" ht="15.75" thickBot="1" x14ac:dyDescent="0.3">
      <c r="A245" s="1" t="s">
        <v>174</v>
      </c>
      <c r="B245" s="1" t="s">
        <v>178</v>
      </c>
      <c r="C245" s="7">
        <f>IFERROR(VLOOKUP($B245,'SpEd BEA Rates by Month'!$B$4:$C$380,2,0)," ")</f>
        <v>10344.120000000001</v>
      </c>
      <c r="D245" s="7">
        <f t="shared" si="119"/>
        <v>11895.737999999999</v>
      </c>
      <c r="E245" s="13">
        <f>VLOOKUP($B245,AAFTE!$C$4:$D$300,2,0)</f>
        <v>21.333333333333332</v>
      </c>
      <c r="F245" s="7">
        <f t="shared" si="168"/>
        <v>253775.74399999998</v>
      </c>
      <c r="G245" s="7">
        <f>IFERROR(VLOOKUP($B245,'SpEd BEA Rates by Month'!$B$4:$O$380,$G$1,0),"")</f>
        <v>10902.76</v>
      </c>
      <c r="H245" s="7">
        <f t="shared" si="162"/>
        <v>12538.173999999999</v>
      </c>
      <c r="I245" s="13">
        <f>VLOOKUP($B245,AAFTE!$C$4:$F$300,3,0)</f>
        <v>20.75</v>
      </c>
      <c r="J245" s="7">
        <f t="shared" si="163"/>
        <v>260167.11049999998</v>
      </c>
      <c r="K245" s="7">
        <f>IFERROR(VLOOKUP($B245,'SpEd BEA Rates by Month'!$B$4:$O$380,$K$1,0),"")</f>
        <v>0</v>
      </c>
      <c r="L245" s="7">
        <f t="shared" si="164"/>
        <v>0</v>
      </c>
      <c r="M245" s="13">
        <f>VLOOKUP($B245,AAFTE!$C$4:$F$300,4,0)</f>
        <v>0</v>
      </c>
      <c r="N245" s="7">
        <f t="shared" si="165"/>
        <v>0</v>
      </c>
      <c r="O245" s="7">
        <f>IFERROR(VLOOKUP($B245,'SpEd BEA Rates by Month'!$B$4:$O$380,$O$1,0),"")</f>
        <v>0</v>
      </c>
      <c r="P245" s="7">
        <f t="shared" si="166"/>
        <v>0</v>
      </c>
      <c r="Q245" s="13">
        <f>VLOOKUP($B245,AAFTE!$C$4:$G$300,5,0)</f>
        <v>0</v>
      </c>
      <c r="R245" s="7">
        <f t="shared" si="167"/>
        <v>0</v>
      </c>
    </row>
    <row r="246" spans="1:18" ht="15.75" thickBot="1" x14ac:dyDescent="0.3">
      <c r="A246" s="1" t="s">
        <v>174</v>
      </c>
      <c r="B246" s="1" t="s">
        <v>179</v>
      </c>
      <c r="C246" s="7">
        <f>IFERROR(VLOOKUP($B246,'SpEd BEA Rates by Month'!$B$4:$C$380,2,0)," ")</f>
        <v>10201.26</v>
      </c>
      <c r="D246" s="7">
        <f t="shared" si="119"/>
        <v>11731.448999999999</v>
      </c>
      <c r="E246" s="13">
        <f>VLOOKUP($B246,AAFTE!$C$4:$D$300,2,0)</f>
        <v>14.75</v>
      </c>
      <c r="F246" s="7">
        <f t="shared" si="168"/>
        <v>173038.87274999998</v>
      </c>
      <c r="G246" s="7">
        <f>IFERROR(VLOOKUP($B246,'SpEd BEA Rates by Month'!$B$4:$O$380,$G$1,0),"")</f>
        <v>10806.09</v>
      </c>
      <c r="H246" s="7">
        <f t="shared" si="162"/>
        <v>12427.003499999999</v>
      </c>
      <c r="I246" s="13">
        <f>VLOOKUP($B246,AAFTE!$C$4:$F$300,3,0)</f>
        <v>14.166666666666666</v>
      </c>
      <c r="J246" s="7">
        <f t="shared" si="163"/>
        <v>176049.21624999997</v>
      </c>
      <c r="K246" s="7">
        <f>IFERROR(VLOOKUP($B246,'SpEd BEA Rates by Month'!$B$4:$O$380,$K$1,0),"")</f>
        <v>0</v>
      </c>
      <c r="L246" s="7">
        <f t="shared" si="164"/>
        <v>0</v>
      </c>
      <c r="M246" s="13">
        <f>VLOOKUP($B246,AAFTE!$C$4:$F$300,4,0)</f>
        <v>0</v>
      </c>
      <c r="N246" s="7">
        <f t="shared" si="165"/>
        <v>0</v>
      </c>
      <c r="O246" s="7">
        <f>IFERROR(VLOOKUP($B246,'SpEd BEA Rates by Month'!$B$4:$O$380,$O$1,0),"")</f>
        <v>0</v>
      </c>
      <c r="P246" s="7">
        <f t="shared" si="166"/>
        <v>0</v>
      </c>
      <c r="Q246" s="13">
        <f>VLOOKUP($B246,AAFTE!$C$4:$G$300,5,0)</f>
        <v>0</v>
      </c>
      <c r="R246" s="7">
        <f t="shared" si="167"/>
        <v>0</v>
      </c>
    </row>
    <row r="247" spans="1:18" ht="15.75" thickBot="1" x14ac:dyDescent="0.3">
      <c r="A247" s="1" t="s">
        <v>174</v>
      </c>
      <c r="B247" s="1" t="s">
        <v>180</v>
      </c>
      <c r="C247" s="7">
        <f>IFERROR(VLOOKUP($B247,'SpEd BEA Rates by Month'!$B$4:$C$380,2,0)," ")</f>
        <v>9471.89</v>
      </c>
      <c r="D247" s="7">
        <f t="shared" si="119"/>
        <v>10892.673499999999</v>
      </c>
      <c r="E247" s="13">
        <f>VLOOKUP($B247,AAFTE!$C$4:$D$300,2,0)</f>
        <v>49.75</v>
      </c>
      <c r="F247" s="7">
        <f t="shared" si="168"/>
        <v>541910.50662499992</v>
      </c>
      <c r="G247" s="7">
        <f>IFERROR(VLOOKUP($B247,'SpEd BEA Rates by Month'!$B$4:$O$380,$G$1,0),"")</f>
        <v>9985.93</v>
      </c>
      <c r="H247" s="7">
        <f t="shared" si="162"/>
        <v>11483.8195</v>
      </c>
      <c r="I247" s="13">
        <f>VLOOKUP($B247,AAFTE!$C$4:$F$300,3,0)</f>
        <v>50.916666666666664</v>
      </c>
      <c r="J247" s="7">
        <f t="shared" si="163"/>
        <v>584717.80954166665</v>
      </c>
      <c r="K247" s="7">
        <f>IFERROR(VLOOKUP($B247,'SpEd BEA Rates by Month'!$B$4:$O$380,$K$1,0),"")</f>
        <v>0</v>
      </c>
      <c r="L247" s="7">
        <f t="shared" si="164"/>
        <v>0</v>
      </c>
      <c r="M247" s="13">
        <f>VLOOKUP($B247,AAFTE!$C$4:$F$300,4,0)</f>
        <v>0</v>
      </c>
      <c r="N247" s="7">
        <f t="shared" si="165"/>
        <v>0</v>
      </c>
      <c r="O247" s="7">
        <f>IFERROR(VLOOKUP($B247,'SpEd BEA Rates by Month'!$B$4:$O$380,$O$1,0),"")</f>
        <v>0</v>
      </c>
      <c r="P247" s="7">
        <f t="shared" si="166"/>
        <v>0</v>
      </c>
      <c r="Q247" s="13">
        <f>VLOOKUP($B247,AAFTE!$C$4:$G$300,5,0)</f>
        <v>0</v>
      </c>
      <c r="R247" s="7">
        <f t="shared" si="167"/>
        <v>0</v>
      </c>
    </row>
    <row r="248" spans="1:18" ht="15.75" thickBot="1" x14ac:dyDescent="0.3">
      <c r="A248" s="1" t="s">
        <v>174</v>
      </c>
      <c r="B248" s="1" t="s">
        <v>181</v>
      </c>
      <c r="C248" s="7">
        <f>IFERROR(VLOOKUP($B248,'SpEd BEA Rates by Month'!$B$4:$C$380,2,0)," ")</f>
        <v>10050.879999999999</v>
      </c>
      <c r="D248" s="7">
        <f t="shared" si="119"/>
        <v>11558.511999999999</v>
      </c>
      <c r="E248" s="13">
        <f>VLOOKUP($B248,AAFTE!$C$4:$D$300,2,0)</f>
        <v>3.6666666666666665</v>
      </c>
      <c r="F248" s="7">
        <f t="shared" si="168"/>
        <v>42381.210666666659</v>
      </c>
      <c r="G248" s="7">
        <f>IFERROR(VLOOKUP($B248,'SpEd BEA Rates by Month'!$B$4:$O$380,$G$1,0),"")</f>
        <v>10505.45</v>
      </c>
      <c r="H248" s="7">
        <f t="shared" si="162"/>
        <v>12081.2675</v>
      </c>
      <c r="I248" s="13">
        <f>VLOOKUP($B248,AAFTE!$C$4:$F$300,3,0)</f>
        <v>3.4166666666666665</v>
      </c>
      <c r="J248" s="7">
        <f t="shared" si="163"/>
        <v>41277.663958333331</v>
      </c>
      <c r="K248" s="7">
        <f>IFERROR(VLOOKUP($B248,'SpEd BEA Rates by Month'!$B$4:$O$380,$K$1,0),"")</f>
        <v>0</v>
      </c>
      <c r="L248" s="7">
        <f t="shared" si="164"/>
        <v>0</v>
      </c>
      <c r="M248" s="13">
        <f>VLOOKUP($B248,AAFTE!$C$4:$F$300,4,0)</f>
        <v>0</v>
      </c>
      <c r="N248" s="7">
        <f t="shared" si="165"/>
        <v>0</v>
      </c>
      <c r="O248" s="7">
        <f>IFERROR(VLOOKUP($B248,'SpEd BEA Rates by Month'!$B$4:$O$380,$O$1,0),"")</f>
        <v>0</v>
      </c>
      <c r="P248" s="7">
        <f t="shared" si="166"/>
        <v>0</v>
      </c>
      <c r="Q248" s="13">
        <f>VLOOKUP($B248,AAFTE!$C$4:$G$300,5,0)</f>
        <v>0</v>
      </c>
      <c r="R248" s="7">
        <f t="shared" si="167"/>
        <v>0</v>
      </c>
    </row>
    <row r="249" spans="1:18" ht="15.75" thickBot="1" x14ac:dyDescent="0.3">
      <c r="A249" s="5" t="s">
        <v>357</v>
      </c>
      <c r="B249" s="5" t="s">
        <v>844</v>
      </c>
      <c r="C249" s="28" t="str">
        <f>IFERROR(VLOOKUP($B249,'SpEd BEA Rates by Month'!$B$4:$C$380,2,0)," ")</f>
        <v xml:space="preserve"> </v>
      </c>
      <c r="D249" s="11">
        <f>F249/E249</f>
        <v>11312.878422457627</v>
      </c>
      <c r="E249" s="25">
        <f>SUM(E242:E248)</f>
        <v>98.333333333333329</v>
      </c>
      <c r="F249" s="17">
        <f>SUM(F242:F248)</f>
        <v>1112433.0448749999</v>
      </c>
      <c r="G249" s="18" t="str">
        <f>IFERROR(VLOOKUP($B249,'SpEd BEA Rates by Month'!$B$4:$O$380,$G$1,0),"")</f>
        <v/>
      </c>
      <c r="H249" s="10">
        <f>J249/I249</f>
        <v>11922.937149789028</v>
      </c>
      <c r="I249" s="15">
        <f>SUM(I242:I248)</f>
        <v>98.75</v>
      </c>
      <c r="J249" s="18">
        <f>SUM(J242:J248)</f>
        <v>1177390.0435416666</v>
      </c>
      <c r="K249" s="8" t="str">
        <f>IFERROR(VLOOKUP($B249,'SpEd BEA Rates by Month'!$B$4:$O$380,$K$1,0),"")</f>
        <v/>
      </c>
      <c r="L249" s="9" t="e">
        <f>N249/M249</f>
        <v>#DIV/0!</v>
      </c>
      <c r="M249" s="19">
        <f>SUM(M242:M248)</f>
        <v>0</v>
      </c>
      <c r="N249" s="9">
        <f>SUM(N242:N248)</f>
        <v>0</v>
      </c>
      <c r="O249" s="21" t="str">
        <f>IFERROR(VLOOKUP($B249,'SpEd BEA Rates by Month'!$B$4:$O$380,$O$1,0),"")</f>
        <v/>
      </c>
      <c r="P249" s="21" t="e">
        <f>R249/Q249</f>
        <v>#DIV/0!</v>
      </c>
      <c r="Q249" s="23">
        <f>SUM(Q242:Q248)</f>
        <v>0</v>
      </c>
      <c r="R249" s="21">
        <f>SUM(R242:R248)</f>
        <v>0</v>
      </c>
    </row>
    <row r="250" spans="1:18" ht="15.75" thickBot="1" x14ac:dyDescent="0.3">
      <c r="A250" s="5"/>
      <c r="B250" s="5" t="s">
        <v>872</v>
      </c>
      <c r="C250" s="28" t="str">
        <f>IFERROR(VLOOKUP($B250,'SpEd BEA Rates by Month'!$B$4:$C$380,2,0)," ")</f>
        <v xml:space="preserve"> </v>
      </c>
      <c r="D250" s="11">
        <f>D249/12</f>
        <v>942.73986853813551</v>
      </c>
      <c r="E250" s="14"/>
      <c r="F250" s="24"/>
      <c r="G250" s="18" t="str">
        <f>IFERROR(VLOOKUP($B250,'SpEd BEA Rates by Month'!$B$4:$O$380,$G$1,0),"")</f>
        <v/>
      </c>
      <c r="H250" s="10">
        <f>H249/12</f>
        <v>993.57809581575236</v>
      </c>
      <c r="I250" s="15"/>
      <c r="J250" s="18"/>
      <c r="K250" s="8" t="str">
        <f>IFERROR(VLOOKUP($B250,'SpEd BEA Rates by Month'!$B$4:$O$380,$K$1,0),"")</f>
        <v/>
      </c>
      <c r="L250" s="9" t="e">
        <f>L249/12</f>
        <v>#DIV/0!</v>
      </c>
      <c r="M250" s="19"/>
      <c r="N250" s="9"/>
      <c r="O250" s="21" t="str">
        <f>IFERROR(VLOOKUP($B250,'SpEd BEA Rates by Month'!$B$4:$O$380,$O$1,0),"")</f>
        <v/>
      </c>
      <c r="P250" s="21" t="e">
        <f>P249/12</f>
        <v>#DIV/0!</v>
      </c>
      <c r="Q250" s="23"/>
      <c r="R250" s="21"/>
    </row>
    <row r="251" spans="1:18" ht="15.75" thickBot="1" x14ac:dyDescent="0.3">
      <c r="A251" s="5"/>
      <c r="B251" s="5" t="s">
        <v>853</v>
      </c>
      <c r="C251" s="28" t="str">
        <f>IFERROR(VLOOKUP($B251,'SpEd BEA Rates by Month'!$B$4:$C$380,2,0)," ")</f>
        <v xml:space="preserve"> </v>
      </c>
      <c r="D251" s="11">
        <f>0.05*D250</f>
        <v>47.136993426906777</v>
      </c>
      <c r="E251" s="14"/>
      <c r="F251" s="24"/>
      <c r="G251" s="18" t="str">
        <f>IFERROR(VLOOKUP($B251,'SpEd BEA Rates by Month'!$B$4:$O$380,$G$1,0),"")</f>
        <v/>
      </c>
      <c r="H251" s="10">
        <f>0.05*H250</f>
        <v>49.67890479078762</v>
      </c>
      <c r="I251" s="15"/>
      <c r="J251" s="18"/>
      <c r="K251" s="8" t="str">
        <f>IFERROR(VLOOKUP($B251,'SpEd BEA Rates by Month'!$B$4:$O$380,$K$1,0),"")</f>
        <v/>
      </c>
      <c r="L251" s="9" t="e">
        <f>0.05*L250</f>
        <v>#DIV/0!</v>
      </c>
      <c r="M251" s="19"/>
      <c r="N251" s="9"/>
      <c r="O251" s="21" t="str">
        <f>IFERROR(VLOOKUP($B251,'SpEd BEA Rates by Month'!$B$4:$O$380,$O$1,0),"")</f>
        <v/>
      </c>
      <c r="P251" s="21" t="e">
        <f>0.05*P250</f>
        <v>#DIV/0!</v>
      </c>
      <c r="Q251" s="23"/>
      <c r="R251" s="21"/>
    </row>
    <row r="252" spans="1:18" ht="15.75" thickBot="1" x14ac:dyDescent="0.3">
      <c r="A252" s="5"/>
      <c r="B252" s="5" t="s">
        <v>377</v>
      </c>
      <c r="C252" s="28" t="str">
        <f>IFERROR(VLOOKUP($B252,'SpEd BEA Rates by Month'!$B$4:$C$380,2,0)," ")</f>
        <v xml:space="preserve"> </v>
      </c>
      <c r="D252" s="11">
        <f>D250-D251</f>
        <v>895.60287511122874</v>
      </c>
      <c r="E252" s="14"/>
      <c r="F252" s="11"/>
      <c r="G252" s="18" t="str">
        <f>IFERROR(VLOOKUP($B252,'SpEd BEA Rates by Month'!$B$4:$O$380,$G$1,0),"")</f>
        <v/>
      </c>
      <c r="H252" s="10">
        <f>H250-H251</f>
        <v>943.89919102496469</v>
      </c>
      <c r="I252" s="15"/>
      <c r="J252" s="18"/>
      <c r="K252" s="8" t="str">
        <f>IFERROR(VLOOKUP($B252,'SpEd BEA Rates by Month'!$B$4:$O$380,$K$1,0),"")</f>
        <v/>
      </c>
      <c r="L252" s="9" t="e">
        <f>L250-L251</f>
        <v>#DIV/0!</v>
      </c>
      <c r="M252" s="19"/>
      <c r="N252" s="9"/>
      <c r="O252" s="21" t="str">
        <f>IFERROR(VLOOKUP($B252,'SpEd BEA Rates by Month'!$B$4:$O$380,$O$1,0),"")</f>
        <v/>
      </c>
      <c r="P252" s="21" t="e">
        <f>P250-P251</f>
        <v>#DIV/0!</v>
      </c>
      <c r="Q252" s="23"/>
      <c r="R252" s="21"/>
    </row>
    <row r="253" spans="1:18" ht="15.75" thickBot="1" x14ac:dyDescent="0.3">
      <c r="A253" s="1" t="s">
        <v>182</v>
      </c>
      <c r="B253" s="1" t="s">
        <v>183</v>
      </c>
      <c r="C253" s="7">
        <f>IFERROR(VLOOKUP($B253,'SpEd BEA Rates by Month'!$B$4:$C$380,2,0)," ")</f>
        <v>9509.65</v>
      </c>
      <c r="D253" s="7">
        <f t="shared" ref="D253:D330" si="169">C253*1.15</f>
        <v>10936.097499999998</v>
      </c>
      <c r="E253" s="13">
        <f>VLOOKUP($B253,AAFTE!$C$4:$D$300,2,0)</f>
        <v>13.916666666666666</v>
      </c>
      <c r="F253" s="7">
        <f>D253*E253</f>
        <v>152194.02354166663</v>
      </c>
      <c r="G253" s="7">
        <f>IFERROR(VLOOKUP($B253,'SpEd BEA Rates by Month'!$B$4:$O$380,$G$1,0),"")</f>
        <v>10040.42</v>
      </c>
      <c r="H253" s="7">
        <f t="shared" ref="H253:H260" si="170">G253*1.15</f>
        <v>11546.482999999998</v>
      </c>
      <c r="I253" s="13">
        <f>VLOOKUP($B253,AAFTE!$C$4:$F$300,3,0)</f>
        <v>12.25</v>
      </c>
      <c r="J253" s="7">
        <f t="shared" ref="J253:J260" si="171">H253*I253</f>
        <v>141444.41674999997</v>
      </c>
      <c r="K253" s="7">
        <f>IFERROR(VLOOKUP($B253,'SpEd BEA Rates by Month'!$B$4:$O$380,$K$1,0),"")</f>
        <v>0</v>
      </c>
      <c r="L253" s="7">
        <f t="shared" ref="L253:L260" si="172">K253*1.15</f>
        <v>0</v>
      </c>
      <c r="M253" s="13">
        <f>VLOOKUP($B253,AAFTE!$C$4:$F$300,4,0)</f>
        <v>0</v>
      </c>
      <c r="N253" s="7">
        <f t="shared" ref="N253:N260" si="173">L253*M253</f>
        <v>0</v>
      </c>
      <c r="O253" s="7">
        <f>IFERROR(VLOOKUP($B253,'SpEd BEA Rates by Month'!$B$4:$O$380,$O$1,0),"")</f>
        <v>0</v>
      </c>
      <c r="P253" s="7">
        <f t="shared" ref="P253:P260" si="174">O253*1.15</f>
        <v>0</v>
      </c>
      <c r="Q253" s="13">
        <f>VLOOKUP($B253,AAFTE!$C$4:$G$300,5,0)</f>
        <v>0</v>
      </c>
      <c r="R253" s="7">
        <f t="shared" ref="R253:R260" si="175">P253*Q253</f>
        <v>0</v>
      </c>
    </row>
    <row r="254" spans="1:18" ht="15.75" thickBot="1" x14ac:dyDescent="0.3">
      <c r="A254" s="1" t="s">
        <v>182</v>
      </c>
      <c r="B254" s="1" t="s">
        <v>184</v>
      </c>
      <c r="C254" s="7">
        <f>IFERROR(VLOOKUP($B254,'SpEd BEA Rates by Month'!$B$4:$C$380,2,0)," ")</f>
        <v>9516.2900000000009</v>
      </c>
      <c r="D254" s="7">
        <f t="shared" si="169"/>
        <v>10943.7335</v>
      </c>
      <c r="E254" s="13">
        <f>VLOOKUP($B254,AAFTE!$C$4:$D$300,2,0)</f>
        <v>7.333333333333333</v>
      </c>
      <c r="F254" s="7">
        <f t="shared" ref="F254:F260" si="176">D254*E254</f>
        <v>80254.045666666672</v>
      </c>
      <c r="G254" s="7">
        <f>IFERROR(VLOOKUP($B254,'SpEd BEA Rates by Month'!$B$4:$O$380,$G$1,0),"")</f>
        <v>9944.4500000000007</v>
      </c>
      <c r="H254" s="7">
        <f t="shared" si="170"/>
        <v>11436.1175</v>
      </c>
      <c r="I254" s="13">
        <f>VLOOKUP($B254,AAFTE!$C$4:$F$300,3,0)</f>
        <v>8.3333333333333339</v>
      </c>
      <c r="J254" s="7">
        <f t="shared" si="171"/>
        <v>95300.979166666672</v>
      </c>
      <c r="K254" s="7">
        <f>IFERROR(VLOOKUP($B254,'SpEd BEA Rates by Month'!$B$4:$O$380,$K$1,0),"")</f>
        <v>0</v>
      </c>
      <c r="L254" s="7">
        <f t="shared" si="172"/>
        <v>0</v>
      </c>
      <c r="M254" s="13">
        <f>VLOOKUP($B254,AAFTE!$C$4:$F$300,4,0)</f>
        <v>0</v>
      </c>
      <c r="N254" s="7">
        <f t="shared" si="173"/>
        <v>0</v>
      </c>
      <c r="O254" s="7">
        <f>IFERROR(VLOOKUP($B254,'SpEd BEA Rates by Month'!$B$4:$O$380,$O$1,0),"")</f>
        <v>0</v>
      </c>
      <c r="P254" s="7">
        <f t="shared" si="174"/>
        <v>0</v>
      </c>
      <c r="Q254" s="13">
        <f>VLOOKUP($B254,AAFTE!$C$4:$G$300,5,0)</f>
        <v>0</v>
      </c>
      <c r="R254" s="7">
        <f t="shared" si="175"/>
        <v>0</v>
      </c>
    </row>
    <row r="255" spans="1:18" ht="15.75" thickBot="1" x14ac:dyDescent="0.3">
      <c r="A255" s="1" t="s">
        <v>182</v>
      </c>
      <c r="B255" s="1" t="s">
        <v>185</v>
      </c>
      <c r="C255" s="7">
        <f>IFERROR(VLOOKUP($B255,'SpEd BEA Rates by Month'!$B$4:$C$380,2,0)," ")</f>
        <v>10069.68</v>
      </c>
      <c r="D255" s="7">
        <f t="shared" si="169"/>
        <v>11580.132</v>
      </c>
      <c r="E255" s="13">
        <f>VLOOKUP($B255,AAFTE!$C$4:$D$300,2,0)</f>
        <v>0.75</v>
      </c>
      <c r="F255" s="7">
        <f t="shared" si="176"/>
        <v>8685.0990000000002</v>
      </c>
      <c r="G255" s="7">
        <f>IFERROR(VLOOKUP($B255,'SpEd BEA Rates by Month'!$B$4:$O$380,$G$1,0),"")</f>
        <v>10452.469999999999</v>
      </c>
      <c r="H255" s="7">
        <f t="shared" si="170"/>
        <v>12020.340499999998</v>
      </c>
      <c r="I255" s="13">
        <f>VLOOKUP($B255,AAFTE!$C$4:$F$300,3,0)</f>
        <v>1.4166666666666667</v>
      </c>
      <c r="J255" s="7">
        <f t="shared" si="171"/>
        <v>17028.815708333332</v>
      </c>
      <c r="K255" s="7">
        <f>IFERROR(VLOOKUP($B255,'SpEd BEA Rates by Month'!$B$4:$O$380,$K$1,0),"")</f>
        <v>0</v>
      </c>
      <c r="L255" s="7">
        <f t="shared" si="172"/>
        <v>0</v>
      </c>
      <c r="M255" s="13">
        <f>VLOOKUP($B255,AAFTE!$C$4:$F$300,4,0)</f>
        <v>0</v>
      </c>
      <c r="N255" s="7">
        <f t="shared" si="173"/>
        <v>0</v>
      </c>
      <c r="O255" s="7">
        <f>IFERROR(VLOOKUP($B255,'SpEd BEA Rates by Month'!$B$4:$O$380,$O$1,0),"")</f>
        <v>0</v>
      </c>
      <c r="P255" s="7">
        <f t="shared" si="174"/>
        <v>0</v>
      </c>
      <c r="Q255" s="13">
        <f>VLOOKUP($B255,AAFTE!$C$4:$G$300,5,0)</f>
        <v>0</v>
      </c>
      <c r="R255" s="7">
        <f t="shared" si="175"/>
        <v>0</v>
      </c>
    </row>
    <row r="256" spans="1:18" ht="15.75" thickBot="1" x14ac:dyDescent="0.3">
      <c r="A256" s="1" t="s">
        <v>182</v>
      </c>
      <c r="B256" s="1" t="s">
        <v>186</v>
      </c>
      <c r="C256" s="7">
        <f>IFERROR(VLOOKUP($B256,'SpEd BEA Rates by Month'!$B$4:$C$380,2,0)," ")</f>
        <v>9503.98</v>
      </c>
      <c r="D256" s="7">
        <f t="shared" si="169"/>
        <v>10929.576999999999</v>
      </c>
      <c r="E256" s="13">
        <f>VLOOKUP($B256,AAFTE!$C$4:$D$300,2,0)</f>
        <v>18.416666666666668</v>
      </c>
      <c r="F256" s="7">
        <f t="shared" si="176"/>
        <v>201286.37641666667</v>
      </c>
      <c r="G256" s="7">
        <f>IFERROR(VLOOKUP($B256,'SpEd BEA Rates by Month'!$B$4:$O$380,$G$1,0),"")</f>
        <v>10015.19</v>
      </c>
      <c r="H256" s="7">
        <f t="shared" si="170"/>
        <v>11517.468499999999</v>
      </c>
      <c r="I256" s="13">
        <f>VLOOKUP($B256,AAFTE!$C$4:$F$300,3,0)</f>
        <v>15.666666666666666</v>
      </c>
      <c r="J256" s="7">
        <f t="shared" si="171"/>
        <v>180440.3398333333</v>
      </c>
      <c r="K256" s="7">
        <f>IFERROR(VLOOKUP($B256,'SpEd BEA Rates by Month'!$B$4:$O$380,$K$1,0),"")</f>
        <v>0</v>
      </c>
      <c r="L256" s="7">
        <f t="shared" si="172"/>
        <v>0</v>
      </c>
      <c r="M256" s="13">
        <f>VLOOKUP($B256,AAFTE!$C$4:$F$300,4,0)</f>
        <v>0</v>
      </c>
      <c r="N256" s="7">
        <f t="shared" si="173"/>
        <v>0</v>
      </c>
      <c r="O256" s="7">
        <f>IFERROR(VLOOKUP($B256,'SpEd BEA Rates by Month'!$B$4:$O$380,$O$1,0),"")</f>
        <v>0</v>
      </c>
      <c r="P256" s="7">
        <f t="shared" si="174"/>
        <v>0</v>
      </c>
      <c r="Q256" s="13">
        <f>VLOOKUP($B256,AAFTE!$C$4:$G$300,5,0)</f>
        <v>0</v>
      </c>
      <c r="R256" s="7">
        <f t="shared" si="175"/>
        <v>0</v>
      </c>
    </row>
    <row r="257" spans="1:18" ht="15.75" thickBot="1" x14ac:dyDescent="0.3">
      <c r="A257" s="1" t="s">
        <v>182</v>
      </c>
      <c r="B257" s="1" t="s">
        <v>187</v>
      </c>
      <c r="C257" s="7">
        <f>IFERROR(VLOOKUP($B257,'SpEd BEA Rates by Month'!$B$4:$C$380,2,0)," ")</f>
        <v>9122.18</v>
      </c>
      <c r="D257" s="7">
        <f t="shared" si="169"/>
        <v>10490.507</v>
      </c>
      <c r="E257" s="13">
        <f>VLOOKUP($B257,AAFTE!$C$4:$D$300,2,0)</f>
        <v>39.25</v>
      </c>
      <c r="F257" s="7">
        <f t="shared" si="176"/>
        <v>411752.39974999998</v>
      </c>
      <c r="G257" s="7">
        <f>IFERROR(VLOOKUP($B257,'SpEd BEA Rates by Month'!$B$4:$O$380,$G$1,0),"")</f>
        <v>9590.4599999999991</v>
      </c>
      <c r="H257" s="7">
        <f t="shared" si="170"/>
        <v>11029.028999999999</v>
      </c>
      <c r="I257" s="13">
        <f>VLOOKUP($B257,AAFTE!$C$4:$F$300,3,0)</f>
        <v>41.833333333333336</v>
      </c>
      <c r="J257" s="7">
        <f t="shared" si="171"/>
        <v>461381.0465</v>
      </c>
      <c r="K257" s="7">
        <f>IFERROR(VLOOKUP($B257,'SpEd BEA Rates by Month'!$B$4:$O$380,$K$1,0),"")</f>
        <v>0</v>
      </c>
      <c r="L257" s="7">
        <f t="shared" si="172"/>
        <v>0</v>
      </c>
      <c r="M257" s="13">
        <f>VLOOKUP($B257,AAFTE!$C$4:$F$300,4,0)</f>
        <v>0</v>
      </c>
      <c r="N257" s="7">
        <f t="shared" si="173"/>
        <v>0</v>
      </c>
      <c r="O257" s="7">
        <f>IFERROR(VLOOKUP($B257,'SpEd BEA Rates by Month'!$B$4:$O$380,$O$1,0),"")</f>
        <v>0</v>
      </c>
      <c r="P257" s="7">
        <f t="shared" si="174"/>
        <v>0</v>
      </c>
      <c r="Q257" s="13">
        <f>VLOOKUP($B257,AAFTE!$C$4:$G$300,5,0)</f>
        <v>0</v>
      </c>
      <c r="R257" s="7">
        <f t="shared" si="175"/>
        <v>0</v>
      </c>
    </row>
    <row r="258" spans="1:18" ht="15.75" thickBot="1" x14ac:dyDescent="0.3">
      <c r="A258" s="1" t="s">
        <v>182</v>
      </c>
      <c r="B258" s="1" t="s">
        <v>188</v>
      </c>
      <c r="C258" s="7">
        <f>IFERROR(VLOOKUP($B258,'SpEd BEA Rates by Month'!$B$4:$C$380,2,0)," ")</f>
        <v>9407.07</v>
      </c>
      <c r="D258" s="7">
        <f t="shared" si="169"/>
        <v>10818.130499999999</v>
      </c>
      <c r="E258" s="13">
        <f>VLOOKUP($B258,AAFTE!$C$4:$D$300,2,0)</f>
        <v>14.75</v>
      </c>
      <c r="F258" s="7">
        <f t="shared" si="176"/>
        <v>159567.424875</v>
      </c>
      <c r="G258" s="7">
        <f>IFERROR(VLOOKUP($B258,'SpEd BEA Rates by Month'!$B$4:$O$380,$G$1,0),"")</f>
        <v>10049.92</v>
      </c>
      <c r="H258" s="7">
        <f t="shared" si="170"/>
        <v>11557.407999999999</v>
      </c>
      <c r="I258" s="13">
        <f>VLOOKUP($B258,AAFTE!$C$4:$F$300,3,0)</f>
        <v>15</v>
      </c>
      <c r="J258" s="7">
        <f t="shared" si="171"/>
        <v>173361.12</v>
      </c>
      <c r="K258" s="7">
        <f>IFERROR(VLOOKUP($B258,'SpEd BEA Rates by Month'!$B$4:$O$380,$K$1,0),"")</f>
        <v>0</v>
      </c>
      <c r="L258" s="7">
        <f t="shared" si="172"/>
        <v>0</v>
      </c>
      <c r="M258" s="13">
        <f>VLOOKUP($B258,AAFTE!$C$4:$F$300,4,0)</f>
        <v>0</v>
      </c>
      <c r="N258" s="7">
        <f t="shared" si="173"/>
        <v>0</v>
      </c>
      <c r="O258" s="7">
        <f>IFERROR(VLOOKUP($B258,'SpEd BEA Rates by Month'!$B$4:$O$380,$O$1,0),"")</f>
        <v>0</v>
      </c>
      <c r="P258" s="7">
        <f t="shared" si="174"/>
        <v>0</v>
      </c>
      <c r="Q258" s="13">
        <f>VLOOKUP($B258,AAFTE!$C$4:$G$300,5,0)</f>
        <v>0</v>
      </c>
      <c r="R258" s="7">
        <f t="shared" si="175"/>
        <v>0</v>
      </c>
    </row>
    <row r="259" spans="1:18" ht="15.75" thickBot="1" x14ac:dyDescent="0.3">
      <c r="A259" s="1" t="s">
        <v>182</v>
      </c>
      <c r="B259" s="1" t="s">
        <v>189</v>
      </c>
      <c r="C259" s="7">
        <f>IFERROR(VLOOKUP($B259,'SpEd BEA Rates by Month'!$B$4:$C$380,2,0)," ")</f>
        <v>9747.1</v>
      </c>
      <c r="D259" s="7">
        <f t="shared" si="169"/>
        <v>11209.164999999999</v>
      </c>
      <c r="E259" s="13">
        <f>VLOOKUP($B259,AAFTE!$C$4:$D$300,2,0)</f>
        <v>2.6666666666666665</v>
      </c>
      <c r="F259" s="7">
        <f t="shared" si="176"/>
        <v>29891.106666666663</v>
      </c>
      <c r="G259" s="7">
        <f>IFERROR(VLOOKUP($B259,'SpEd BEA Rates by Month'!$B$4:$O$380,$G$1,0),"")</f>
        <v>10251.11</v>
      </c>
      <c r="H259" s="7">
        <f t="shared" si="170"/>
        <v>11788.7765</v>
      </c>
      <c r="I259" s="13">
        <f>VLOOKUP($B259,AAFTE!$C$4:$F$300,3,0)</f>
        <v>2.75</v>
      </c>
      <c r="J259" s="7">
        <f t="shared" si="171"/>
        <v>32419.135374999998</v>
      </c>
      <c r="K259" s="7">
        <f>IFERROR(VLOOKUP($B259,'SpEd BEA Rates by Month'!$B$4:$O$380,$K$1,0),"")</f>
        <v>0</v>
      </c>
      <c r="L259" s="7">
        <f t="shared" si="172"/>
        <v>0</v>
      </c>
      <c r="M259" s="13">
        <f>VLOOKUP($B259,AAFTE!$C$4:$F$300,4,0)</f>
        <v>0</v>
      </c>
      <c r="N259" s="7">
        <f t="shared" si="173"/>
        <v>0</v>
      </c>
      <c r="O259" s="7">
        <f>IFERROR(VLOOKUP($B259,'SpEd BEA Rates by Month'!$B$4:$O$380,$O$1,0),"")</f>
        <v>0</v>
      </c>
      <c r="P259" s="7">
        <f t="shared" si="174"/>
        <v>0</v>
      </c>
      <c r="Q259" s="13">
        <f>VLOOKUP($B259,AAFTE!$C$4:$G$300,5,0)</f>
        <v>0</v>
      </c>
      <c r="R259" s="7">
        <f t="shared" si="175"/>
        <v>0</v>
      </c>
    </row>
    <row r="260" spans="1:18" ht="15.75" thickBot="1" x14ac:dyDescent="0.3">
      <c r="A260" s="1" t="s">
        <v>182</v>
      </c>
      <c r="B260" s="1" t="s">
        <v>190</v>
      </c>
      <c r="C260" s="7">
        <f>IFERROR(VLOOKUP($B260,'SpEd BEA Rates by Month'!$B$4:$C$380,2,0)," ")</f>
        <v>9451.4</v>
      </c>
      <c r="D260" s="7">
        <f t="shared" si="169"/>
        <v>10869.109999999999</v>
      </c>
      <c r="E260" s="13">
        <f>VLOOKUP($B260,AAFTE!$C$4:$D$300,2,0)</f>
        <v>8.1666666666666661</v>
      </c>
      <c r="F260" s="7">
        <f t="shared" si="176"/>
        <v>88764.398333333316</v>
      </c>
      <c r="G260" s="7">
        <f>IFERROR(VLOOKUP($B260,'SpEd BEA Rates by Month'!$B$4:$O$380,$G$1,0),"")</f>
        <v>9955.98</v>
      </c>
      <c r="H260" s="7">
        <f t="shared" si="170"/>
        <v>11449.376999999999</v>
      </c>
      <c r="I260" s="13">
        <f>VLOOKUP($B260,AAFTE!$C$4:$F$300,3,0)</f>
        <v>9.5833333333333339</v>
      </c>
      <c r="J260" s="7">
        <f t="shared" si="171"/>
        <v>109723.19624999999</v>
      </c>
      <c r="K260" s="7">
        <f>IFERROR(VLOOKUP($B260,'SpEd BEA Rates by Month'!$B$4:$O$380,$K$1,0),"")</f>
        <v>0</v>
      </c>
      <c r="L260" s="7">
        <f t="shared" si="172"/>
        <v>0</v>
      </c>
      <c r="M260" s="13">
        <f>VLOOKUP($B260,AAFTE!$C$4:$F$300,4,0)</f>
        <v>0</v>
      </c>
      <c r="N260" s="7">
        <f t="shared" si="173"/>
        <v>0</v>
      </c>
      <c r="O260" s="7">
        <f>IFERROR(VLOOKUP($B260,'SpEd BEA Rates by Month'!$B$4:$O$380,$O$1,0),"")</f>
        <v>0</v>
      </c>
      <c r="P260" s="7">
        <f t="shared" si="174"/>
        <v>0</v>
      </c>
      <c r="Q260" s="13">
        <f>VLOOKUP($B260,AAFTE!$C$4:$G$300,5,0)</f>
        <v>0</v>
      </c>
      <c r="R260" s="7">
        <f t="shared" si="175"/>
        <v>0</v>
      </c>
    </row>
    <row r="261" spans="1:18" ht="15.75" thickBot="1" x14ac:dyDescent="0.3">
      <c r="A261" s="5" t="s">
        <v>358</v>
      </c>
      <c r="B261" s="5" t="s">
        <v>844</v>
      </c>
      <c r="C261" s="28" t="str">
        <f>IFERROR(VLOOKUP($B261,'SpEd BEA Rates by Month'!$B$4:$C$380,2,0)," ")</f>
        <v xml:space="preserve"> </v>
      </c>
      <c r="D261" s="11">
        <f>F261/E261</f>
        <v>10759.096192399047</v>
      </c>
      <c r="E261" s="25">
        <f>SUM(E253:E260)</f>
        <v>105.25000000000001</v>
      </c>
      <c r="F261" s="17">
        <f>SUM(F253:F260)</f>
        <v>1132394.8742499999</v>
      </c>
      <c r="G261" s="18" t="str">
        <f>IFERROR(VLOOKUP($B261,'SpEd BEA Rates by Month'!$B$4:$O$380,$G$1,0),"")</f>
        <v/>
      </c>
      <c r="H261" s="10">
        <f>J261/I261</f>
        <v>11336.340557722311</v>
      </c>
      <c r="I261" s="15">
        <f>SUM(I253:I260)</f>
        <v>106.83333333333333</v>
      </c>
      <c r="J261" s="18">
        <f>SUM(J253:J260)</f>
        <v>1211099.0495833335</v>
      </c>
      <c r="K261" s="8" t="str">
        <f>IFERROR(VLOOKUP($B261,'SpEd BEA Rates by Month'!$B$4:$O$380,$K$1,0),"")</f>
        <v/>
      </c>
      <c r="L261" s="9" t="e">
        <f>N261/M261</f>
        <v>#DIV/0!</v>
      </c>
      <c r="M261" s="19">
        <f>SUM(M253:M260)</f>
        <v>0</v>
      </c>
      <c r="N261" s="9">
        <f>SUM(N253:N260)</f>
        <v>0</v>
      </c>
      <c r="O261" s="21" t="str">
        <f>IFERROR(VLOOKUP($B261,'SpEd BEA Rates by Month'!$B$4:$O$380,$O$1,0),"")</f>
        <v/>
      </c>
      <c r="P261" s="21" t="e">
        <f>R261/Q261</f>
        <v>#DIV/0!</v>
      </c>
      <c r="Q261" s="23">
        <f>SUM(Q253:Q260)</f>
        <v>0</v>
      </c>
      <c r="R261" s="21">
        <f>SUM(R253:R260)</f>
        <v>0</v>
      </c>
    </row>
    <row r="262" spans="1:18" ht="15.75" thickBot="1" x14ac:dyDescent="0.3">
      <c r="A262" s="5"/>
      <c r="B262" s="5" t="s">
        <v>872</v>
      </c>
      <c r="C262" s="28" t="str">
        <f>IFERROR(VLOOKUP($B262,'SpEd BEA Rates by Month'!$B$4:$C$380,2,0)," ")</f>
        <v xml:space="preserve"> </v>
      </c>
      <c r="D262" s="11">
        <f>D261/12</f>
        <v>896.59134936658722</v>
      </c>
      <c r="E262" s="14"/>
      <c r="F262" s="24"/>
      <c r="G262" s="18" t="str">
        <f>IFERROR(VLOOKUP($B262,'SpEd BEA Rates by Month'!$B$4:$O$380,$G$1,0),"")</f>
        <v/>
      </c>
      <c r="H262" s="10">
        <f>H261/12</f>
        <v>944.69504647685926</v>
      </c>
      <c r="I262" s="15"/>
      <c r="J262" s="18"/>
      <c r="K262" s="8" t="str">
        <f>IFERROR(VLOOKUP($B262,'SpEd BEA Rates by Month'!$B$4:$O$380,$K$1,0),"")</f>
        <v/>
      </c>
      <c r="L262" s="9" t="e">
        <f>L261/12</f>
        <v>#DIV/0!</v>
      </c>
      <c r="M262" s="19"/>
      <c r="N262" s="9"/>
      <c r="O262" s="21" t="str">
        <f>IFERROR(VLOOKUP($B262,'SpEd BEA Rates by Month'!$B$4:$O$380,$O$1,0),"")</f>
        <v/>
      </c>
      <c r="P262" s="21" t="e">
        <f>P261/12</f>
        <v>#DIV/0!</v>
      </c>
      <c r="Q262" s="23"/>
      <c r="R262" s="21"/>
    </row>
    <row r="263" spans="1:18" ht="15.75" thickBot="1" x14ac:dyDescent="0.3">
      <c r="A263" s="5"/>
      <c r="B263" s="5" t="s">
        <v>853</v>
      </c>
      <c r="C263" s="28" t="str">
        <f>IFERROR(VLOOKUP($B263,'SpEd BEA Rates by Month'!$B$4:$C$380,2,0)," ")</f>
        <v xml:space="preserve"> </v>
      </c>
      <c r="D263" s="11">
        <f>0.05*D262</f>
        <v>44.829567468329365</v>
      </c>
      <c r="E263" s="14"/>
      <c r="F263" s="24"/>
      <c r="G263" s="18" t="str">
        <f>IFERROR(VLOOKUP($B263,'SpEd BEA Rates by Month'!$B$4:$O$380,$G$1,0),"")</f>
        <v/>
      </c>
      <c r="H263" s="10">
        <f>0.05*H262</f>
        <v>47.234752323842969</v>
      </c>
      <c r="I263" s="15"/>
      <c r="J263" s="18"/>
      <c r="K263" s="8" t="str">
        <f>IFERROR(VLOOKUP($B263,'SpEd BEA Rates by Month'!$B$4:$O$380,$K$1,0),"")</f>
        <v/>
      </c>
      <c r="L263" s="9" t="e">
        <f>0.05*L262</f>
        <v>#DIV/0!</v>
      </c>
      <c r="M263" s="19"/>
      <c r="N263" s="9"/>
      <c r="O263" s="21" t="str">
        <f>IFERROR(VLOOKUP($B263,'SpEd BEA Rates by Month'!$B$4:$O$380,$O$1,0),"")</f>
        <v/>
      </c>
      <c r="P263" s="21" t="e">
        <f>0.05*P262</f>
        <v>#DIV/0!</v>
      </c>
      <c r="Q263" s="23"/>
      <c r="R263" s="21"/>
    </row>
    <row r="264" spans="1:18" ht="15.75" thickBot="1" x14ac:dyDescent="0.3">
      <c r="A264" s="5"/>
      <c r="B264" s="5" t="s">
        <v>377</v>
      </c>
      <c r="C264" s="28" t="str">
        <f>IFERROR(VLOOKUP($B264,'SpEd BEA Rates by Month'!$B$4:$C$380,2,0)," ")</f>
        <v xml:space="preserve"> </v>
      </c>
      <c r="D264" s="11">
        <f>D262-D263</f>
        <v>851.76178189825782</v>
      </c>
      <c r="E264" s="14"/>
      <c r="F264" s="11"/>
      <c r="G264" s="18" t="str">
        <f>IFERROR(VLOOKUP($B264,'SpEd BEA Rates by Month'!$B$4:$O$380,$G$1,0),"")</f>
        <v/>
      </c>
      <c r="H264" s="10">
        <f>H262-H263</f>
        <v>897.46029415301632</v>
      </c>
      <c r="I264" s="15"/>
      <c r="J264" s="18"/>
      <c r="K264" s="8" t="str">
        <f>IFERROR(VLOOKUP($B264,'SpEd BEA Rates by Month'!$B$4:$O$380,$K$1,0),"")</f>
        <v/>
      </c>
      <c r="L264" s="9" t="e">
        <f>L262-L263</f>
        <v>#DIV/0!</v>
      </c>
      <c r="M264" s="19"/>
      <c r="N264" s="9"/>
      <c r="O264" s="21" t="str">
        <f>IFERROR(VLOOKUP($B264,'SpEd BEA Rates by Month'!$B$4:$O$380,$O$1,0),"")</f>
        <v/>
      </c>
      <c r="P264" s="21" t="e">
        <f>P262-P263</f>
        <v>#DIV/0!</v>
      </c>
      <c r="Q264" s="23"/>
      <c r="R264" s="21"/>
    </row>
    <row r="265" spans="1:18" ht="15.75" thickBot="1" x14ac:dyDescent="0.3">
      <c r="A265" s="1" t="s">
        <v>191</v>
      </c>
      <c r="B265" s="1" t="s">
        <v>192</v>
      </c>
      <c r="C265" s="7">
        <f>IFERROR(VLOOKUP($B265,'SpEd BEA Rates by Month'!$B$4:$C$380,2,0)," ")</f>
        <v>9507.82</v>
      </c>
      <c r="D265" s="7">
        <f t="shared" si="169"/>
        <v>10933.992999999999</v>
      </c>
      <c r="E265" s="13">
        <f>VLOOKUP($B265,AAFTE!$C$4:$D$300,2,0)</f>
        <v>0</v>
      </c>
      <c r="F265" s="7">
        <f>D265*E265</f>
        <v>0</v>
      </c>
      <c r="G265" s="7">
        <f>IFERROR(VLOOKUP($B265,'SpEd BEA Rates by Month'!$B$4:$O$380,$G$1,0),"")</f>
        <v>10006.02</v>
      </c>
      <c r="H265" s="7">
        <f t="shared" ref="H265:H270" si="177">G265*1.15</f>
        <v>11506.922999999999</v>
      </c>
      <c r="I265" s="13">
        <f>VLOOKUP($B265,AAFTE!$C$4:$F$300,3,0)</f>
        <v>0</v>
      </c>
      <c r="J265" s="7">
        <f t="shared" ref="J265:J270" si="178">H265*I265</f>
        <v>0</v>
      </c>
      <c r="K265" s="7">
        <f>IFERROR(VLOOKUP($B265,'SpEd BEA Rates by Month'!$B$4:$O$380,$K$1,0),"")</f>
        <v>0</v>
      </c>
      <c r="L265" s="7">
        <f t="shared" ref="L265:L270" si="179">K265*1.15</f>
        <v>0</v>
      </c>
      <c r="M265" s="13">
        <f>VLOOKUP($B265,AAFTE!$C$4:$F$300,4,0)</f>
        <v>0</v>
      </c>
      <c r="N265" s="7">
        <f t="shared" ref="N265:N270" si="180">L265*M265</f>
        <v>0</v>
      </c>
      <c r="O265" s="7">
        <f>IFERROR(VLOOKUP($B265,'SpEd BEA Rates by Month'!$B$4:$O$380,$O$1,0),"")</f>
        <v>0</v>
      </c>
      <c r="P265" s="7">
        <f t="shared" ref="P265:P270" si="181">O265*1.15</f>
        <v>0</v>
      </c>
      <c r="Q265" s="13">
        <f>VLOOKUP($B265,AAFTE!$C$4:$G$300,5,0)</f>
        <v>0</v>
      </c>
      <c r="R265" s="7">
        <f t="shared" ref="R265:R270" si="182">P265*Q265</f>
        <v>0</v>
      </c>
    </row>
    <row r="266" spans="1:18" ht="15.75" thickBot="1" x14ac:dyDescent="0.3">
      <c r="A266" s="1" t="s">
        <v>191</v>
      </c>
      <c r="B266" s="1" t="s">
        <v>193</v>
      </c>
      <c r="C266" s="7">
        <f>IFERROR(VLOOKUP($B266,'SpEd BEA Rates by Month'!$B$4:$C$380,2,0)," ")</f>
        <v>9462.76</v>
      </c>
      <c r="D266" s="7">
        <f t="shared" si="169"/>
        <v>10882.173999999999</v>
      </c>
      <c r="E266" s="13">
        <f>VLOOKUP($B266,AAFTE!$C$4:$D$300,2,0)</f>
        <v>0</v>
      </c>
      <c r="F266" s="7">
        <f t="shared" ref="F266:F270" si="183">D266*E266</f>
        <v>0</v>
      </c>
      <c r="G266" s="7">
        <f>IFERROR(VLOOKUP($B266,'SpEd BEA Rates by Month'!$B$4:$O$380,$G$1,0),"")</f>
        <v>9797.4599999999991</v>
      </c>
      <c r="H266" s="7">
        <f t="shared" si="177"/>
        <v>11267.078999999998</v>
      </c>
      <c r="I266" s="13">
        <f>VLOOKUP($B266,AAFTE!$C$4:$F$300,3,0)</f>
        <v>0</v>
      </c>
      <c r="J266" s="7">
        <f t="shared" si="178"/>
        <v>0</v>
      </c>
      <c r="K266" s="7">
        <f>IFERROR(VLOOKUP($B266,'SpEd BEA Rates by Month'!$B$4:$O$380,$K$1,0),"")</f>
        <v>0</v>
      </c>
      <c r="L266" s="7">
        <f t="shared" si="179"/>
        <v>0</v>
      </c>
      <c r="M266" s="13">
        <f>VLOOKUP($B266,AAFTE!$C$4:$F$300,4,0)</f>
        <v>0</v>
      </c>
      <c r="N266" s="7">
        <f t="shared" si="180"/>
        <v>0</v>
      </c>
      <c r="O266" s="7">
        <f>IFERROR(VLOOKUP($B266,'SpEd BEA Rates by Month'!$B$4:$O$380,$O$1,0),"")</f>
        <v>0</v>
      </c>
      <c r="P266" s="7">
        <f t="shared" si="181"/>
        <v>0</v>
      </c>
      <c r="Q266" s="13">
        <f>VLOOKUP($B266,AAFTE!$C$4:$G$300,5,0)</f>
        <v>0</v>
      </c>
      <c r="R266" s="7">
        <f t="shared" si="182"/>
        <v>0</v>
      </c>
    </row>
    <row r="267" spans="1:18" ht="15.75" thickBot="1" x14ac:dyDescent="0.3">
      <c r="A267" s="1" t="s">
        <v>191</v>
      </c>
      <c r="B267" s="1" t="s">
        <v>194</v>
      </c>
      <c r="C267" s="7">
        <f>IFERROR(VLOOKUP($B267,'SpEd BEA Rates by Month'!$B$4:$C$380,2,0)," ")</f>
        <v>9395.66</v>
      </c>
      <c r="D267" s="7">
        <f t="shared" si="169"/>
        <v>10805.008999999998</v>
      </c>
      <c r="E267" s="13">
        <f>VLOOKUP($B267,AAFTE!$C$4:$D$300,2,0)</f>
        <v>5.583333333333333</v>
      </c>
      <c r="F267" s="7">
        <f t="shared" si="183"/>
        <v>60327.96691666665</v>
      </c>
      <c r="G267" s="7">
        <f>IFERROR(VLOOKUP($B267,'SpEd BEA Rates by Month'!$B$4:$O$380,$G$1,0),"")</f>
        <v>9991.92</v>
      </c>
      <c r="H267" s="7">
        <f t="shared" si="177"/>
        <v>11490.707999999999</v>
      </c>
      <c r="I267" s="13">
        <f>VLOOKUP($B267,AAFTE!$C$4:$F$300,3,0)</f>
        <v>5.833333333333333</v>
      </c>
      <c r="J267" s="7">
        <f t="shared" si="178"/>
        <v>67029.12999999999</v>
      </c>
      <c r="K267" s="7">
        <f>IFERROR(VLOOKUP($B267,'SpEd BEA Rates by Month'!$B$4:$O$380,$K$1,0),"")</f>
        <v>0</v>
      </c>
      <c r="L267" s="7">
        <f t="shared" si="179"/>
        <v>0</v>
      </c>
      <c r="M267" s="13">
        <f>VLOOKUP($B267,AAFTE!$C$4:$F$300,4,0)</f>
        <v>0</v>
      </c>
      <c r="N267" s="7">
        <f t="shared" si="180"/>
        <v>0</v>
      </c>
      <c r="O267" s="7">
        <f>IFERROR(VLOOKUP($B267,'SpEd BEA Rates by Month'!$B$4:$O$380,$O$1,0),"")</f>
        <v>0</v>
      </c>
      <c r="P267" s="7">
        <f t="shared" si="181"/>
        <v>0</v>
      </c>
      <c r="Q267" s="13">
        <f>VLOOKUP($B267,AAFTE!$C$4:$G$300,5,0)</f>
        <v>0</v>
      </c>
      <c r="R267" s="7">
        <f t="shared" si="182"/>
        <v>0</v>
      </c>
    </row>
    <row r="268" spans="1:18" ht="15.75" thickBot="1" x14ac:dyDescent="0.3">
      <c r="A268" s="6" t="s">
        <v>191</v>
      </c>
      <c r="B268" s="1" t="s">
        <v>195</v>
      </c>
      <c r="C268" s="7">
        <f>IFERROR(VLOOKUP($B268,'SpEd BEA Rates by Month'!$B$4:$C$380,2,0)," ")</f>
        <v>9156.24</v>
      </c>
      <c r="D268" s="7">
        <f t="shared" si="169"/>
        <v>10529.675999999999</v>
      </c>
      <c r="E268" s="13">
        <f>VLOOKUP($B268,AAFTE!$C$4:$D$300,2,0)</f>
        <v>4.5</v>
      </c>
      <c r="F268" s="7">
        <f t="shared" si="183"/>
        <v>47383.542000000001</v>
      </c>
      <c r="G268" s="7">
        <f>IFERROR(VLOOKUP($B268,'SpEd BEA Rates by Month'!$B$4:$O$380,$G$1,0),"")</f>
        <v>10017.780000000001</v>
      </c>
      <c r="H268" s="7">
        <f t="shared" si="177"/>
        <v>11520.447</v>
      </c>
      <c r="I268" s="13">
        <f>VLOOKUP($B268,AAFTE!$C$4:$F$300,3,0)</f>
        <v>5</v>
      </c>
      <c r="J268" s="7">
        <f t="shared" si="178"/>
        <v>57602.235000000001</v>
      </c>
      <c r="K268" s="7">
        <f>IFERROR(VLOOKUP($B268,'SpEd BEA Rates by Month'!$B$4:$O$380,$K$1,0),"")</f>
        <v>0</v>
      </c>
      <c r="L268" s="7">
        <f t="shared" si="179"/>
        <v>0</v>
      </c>
      <c r="M268" s="13">
        <f>VLOOKUP($B268,AAFTE!$C$4:$F$300,4,0)</f>
        <v>0</v>
      </c>
      <c r="N268" s="7">
        <f t="shared" si="180"/>
        <v>0</v>
      </c>
      <c r="O268" s="7">
        <f>IFERROR(VLOOKUP($B268,'SpEd BEA Rates by Month'!$B$4:$O$380,$O$1,0),"")</f>
        <v>0</v>
      </c>
      <c r="P268" s="7">
        <f t="shared" si="181"/>
        <v>0</v>
      </c>
      <c r="Q268" s="13">
        <f>VLOOKUP($B268,AAFTE!$C$4:$G$300,5,0)</f>
        <v>0</v>
      </c>
      <c r="R268" s="7">
        <f t="shared" si="182"/>
        <v>0</v>
      </c>
    </row>
    <row r="269" spans="1:18" ht="15.75" thickBot="1" x14ac:dyDescent="0.3">
      <c r="A269" s="1" t="s">
        <v>191</v>
      </c>
      <c r="B269" s="1" t="s">
        <v>196</v>
      </c>
      <c r="C269" s="7">
        <f>IFERROR(VLOOKUP($B269,'SpEd BEA Rates by Month'!$B$4:$C$380,2,0)," ")</f>
        <v>9478.5300000000007</v>
      </c>
      <c r="D269" s="7">
        <f t="shared" si="169"/>
        <v>10900.309499999999</v>
      </c>
      <c r="E269" s="13">
        <f>VLOOKUP($B269,AAFTE!$C$4:$D$300,2,0)</f>
        <v>5.75</v>
      </c>
      <c r="F269" s="7">
        <f t="shared" si="183"/>
        <v>62676.779624999996</v>
      </c>
      <c r="G269" s="7">
        <f>IFERROR(VLOOKUP($B269,'SpEd BEA Rates by Month'!$B$4:$O$380,$G$1,0),"")</f>
        <v>9836.02</v>
      </c>
      <c r="H269" s="7">
        <f t="shared" si="177"/>
        <v>11311.422999999999</v>
      </c>
      <c r="I269" s="13">
        <f>VLOOKUP($B269,AAFTE!$C$4:$F$300,3,0)</f>
        <v>6.416666666666667</v>
      </c>
      <c r="J269" s="7">
        <f t="shared" si="178"/>
        <v>72581.630916666662</v>
      </c>
      <c r="K269" s="7">
        <f>IFERROR(VLOOKUP($B269,'SpEd BEA Rates by Month'!$B$4:$O$380,$K$1,0),"")</f>
        <v>0</v>
      </c>
      <c r="L269" s="7">
        <f t="shared" si="179"/>
        <v>0</v>
      </c>
      <c r="M269" s="13">
        <f>VLOOKUP($B269,AAFTE!$C$4:$F$300,4,0)</f>
        <v>0</v>
      </c>
      <c r="N269" s="7">
        <f t="shared" si="180"/>
        <v>0</v>
      </c>
      <c r="O269" s="7">
        <f>IFERROR(VLOOKUP($B269,'SpEd BEA Rates by Month'!$B$4:$O$380,$O$1,0),"")</f>
        <v>0</v>
      </c>
      <c r="P269" s="7">
        <f t="shared" si="181"/>
        <v>0</v>
      </c>
      <c r="Q269" s="13">
        <f>VLOOKUP($B269,AAFTE!$C$4:$G$300,5,0)</f>
        <v>0</v>
      </c>
      <c r="R269" s="7">
        <f t="shared" si="182"/>
        <v>0</v>
      </c>
    </row>
    <row r="270" spans="1:18" ht="15.75" thickBot="1" x14ac:dyDescent="0.3">
      <c r="A270" s="1" t="s">
        <v>191</v>
      </c>
      <c r="B270" s="1" t="s">
        <v>197</v>
      </c>
      <c r="C270" s="7">
        <f>IFERROR(VLOOKUP($B270,'SpEd BEA Rates by Month'!$B$4:$C$380,2,0)," ")</f>
        <v>9550.0400000000009</v>
      </c>
      <c r="D270" s="7">
        <f t="shared" si="169"/>
        <v>10982.546</v>
      </c>
      <c r="E270" s="13">
        <f>VLOOKUP($B270,AAFTE!$C$4:$D$300,2,0)</f>
        <v>2.25</v>
      </c>
      <c r="F270" s="7">
        <f t="shared" si="183"/>
        <v>24710.728500000001</v>
      </c>
      <c r="G270" s="7">
        <f>IFERROR(VLOOKUP($B270,'SpEd BEA Rates by Month'!$B$4:$O$380,$G$1,0),"")</f>
        <v>9982.01</v>
      </c>
      <c r="H270" s="7">
        <f t="shared" si="177"/>
        <v>11479.3115</v>
      </c>
      <c r="I270" s="13">
        <f>VLOOKUP($B270,AAFTE!$C$4:$F$300,3,0)</f>
        <v>2.25</v>
      </c>
      <c r="J270" s="7">
        <f t="shared" si="178"/>
        <v>25828.450874999999</v>
      </c>
      <c r="K270" s="7">
        <f>IFERROR(VLOOKUP($B270,'SpEd BEA Rates by Month'!$B$4:$O$380,$K$1,0),"")</f>
        <v>0</v>
      </c>
      <c r="L270" s="7">
        <f t="shared" si="179"/>
        <v>0</v>
      </c>
      <c r="M270" s="13">
        <f>VLOOKUP($B270,AAFTE!$C$4:$F$300,4,0)</f>
        <v>0</v>
      </c>
      <c r="N270" s="7">
        <f t="shared" si="180"/>
        <v>0</v>
      </c>
      <c r="O270" s="7">
        <f>IFERROR(VLOOKUP($B270,'SpEd BEA Rates by Month'!$B$4:$O$380,$O$1,0),"")</f>
        <v>0</v>
      </c>
      <c r="P270" s="7">
        <f t="shared" si="181"/>
        <v>0</v>
      </c>
      <c r="Q270" s="13">
        <f>VLOOKUP($B270,AAFTE!$C$4:$G$300,5,0)</f>
        <v>0</v>
      </c>
      <c r="R270" s="7">
        <f t="shared" si="182"/>
        <v>0</v>
      </c>
    </row>
    <row r="271" spans="1:18" ht="15.75" thickBot="1" x14ac:dyDescent="0.3">
      <c r="A271" s="5" t="s">
        <v>359</v>
      </c>
      <c r="B271" s="5" t="s">
        <v>844</v>
      </c>
      <c r="C271" s="28" t="str">
        <f>IFERROR(VLOOKUP($B271,'SpEd BEA Rates by Month'!$B$4:$C$380,2,0)," ")</f>
        <v xml:space="preserve"> </v>
      </c>
      <c r="D271" s="11">
        <f>F271/E271</f>
        <v>10788.885735023041</v>
      </c>
      <c r="E271" s="25">
        <f>SUM(E265:E270)</f>
        <v>18.083333333333332</v>
      </c>
      <c r="F271" s="17">
        <f>SUM(F265:F270)</f>
        <v>195099.01704166664</v>
      </c>
      <c r="G271" s="18" t="str">
        <f>IFERROR(VLOOKUP($B271,'SpEd BEA Rates by Month'!$B$4:$O$380,$G$1,0),"")</f>
        <v/>
      </c>
      <c r="H271" s="10">
        <f>J271/I271</f>
        <v>11438.022912393162</v>
      </c>
      <c r="I271" s="15">
        <f>SUM(I265:I270)</f>
        <v>19.5</v>
      </c>
      <c r="J271" s="18">
        <f>SUM(J265:J270)</f>
        <v>223041.44679166665</v>
      </c>
      <c r="K271" s="8" t="str">
        <f>IFERROR(VLOOKUP($B271,'SpEd BEA Rates by Month'!$B$4:$O$380,$K$1,0),"")</f>
        <v/>
      </c>
      <c r="L271" s="9" t="e">
        <f>N271/M271</f>
        <v>#DIV/0!</v>
      </c>
      <c r="M271" s="19">
        <f>SUM(M265:M270)</f>
        <v>0</v>
      </c>
      <c r="N271" s="9">
        <f>SUM(N265:N270)</f>
        <v>0</v>
      </c>
      <c r="O271" s="21" t="str">
        <f>IFERROR(VLOOKUP($B271,'SpEd BEA Rates by Month'!$B$4:$O$380,$O$1,0),"")</f>
        <v/>
      </c>
      <c r="P271" s="21" t="e">
        <f>R271/Q271</f>
        <v>#DIV/0!</v>
      </c>
      <c r="Q271" s="23">
        <f>SUM(Q265:Q270)</f>
        <v>0</v>
      </c>
      <c r="R271" s="21">
        <f>SUM(R265:R270)</f>
        <v>0</v>
      </c>
    </row>
    <row r="272" spans="1:18" ht="15.75" thickBot="1" x14ac:dyDescent="0.3">
      <c r="A272" s="5"/>
      <c r="B272" s="5" t="s">
        <v>872</v>
      </c>
      <c r="C272" s="28" t="str">
        <f>IFERROR(VLOOKUP($B272,'SpEd BEA Rates by Month'!$B$4:$C$380,2,0)," ")</f>
        <v xml:space="preserve"> </v>
      </c>
      <c r="D272" s="11">
        <f>D271/12</f>
        <v>899.07381125192012</v>
      </c>
      <c r="E272" s="14"/>
      <c r="F272" s="24"/>
      <c r="G272" s="18" t="str">
        <f>IFERROR(VLOOKUP($B272,'SpEd BEA Rates by Month'!$B$4:$O$380,$G$1,0),"")</f>
        <v/>
      </c>
      <c r="H272" s="10">
        <f>H271/12</f>
        <v>953.16857603276355</v>
      </c>
      <c r="I272" s="15"/>
      <c r="J272" s="18"/>
      <c r="K272" s="8" t="str">
        <f>IFERROR(VLOOKUP($B272,'SpEd BEA Rates by Month'!$B$4:$O$380,$K$1,0),"")</f>
        <v/>
      </c>
      <c r="L272" s="9" t="e">
        <f>L271/12</f>
        <v>#DIV/0!</v>
      </c>
      <c r="M272" s="19"/>
      <c r="N272" s="9"/>
      <c r="O272" s="21" t="str">
        <f>IFERROR(VLOOKUP($B272,'SpEd BEA Rates by Month'!$B$4:$O$380,$O$1,0),"")</f>
        <v/>
      </c>
      <c r="P272" s="21" t="e">
        <f>P271/12</f>
        <v>#DIV/0!</v>
      </c>
      <c r="Q272" s="23"/>
      <c r="R272" s="21"/>
    </row>
    <row r="273" spans="1:18" ht="15.75" thickBot="1" x14ac:dyDescent="0.3">
      <c r="A273" s="5"/>
      <c r="B273" s="5" t="s">
        <v>853</v>
      </c>
      <c r="C273" s="28" t="str">
        <f>IFERROR(VLOOKUP($B273,'SpEd BEA Rates by Month'!$B$4:$C$380,2,0)," ")</f>
        <v xml:space="preserve"> </v>
      </c>
      <c r="D273" s="11">
        <f>0.05*D272</f>
        <v>44.953690562596009</v>
      </c>
      <c r="E273" s="14"/>
      <c r="F273" s="24"/>
      <c r="G273" s="18" t="str">
        <f>IFERROR(VLOOKUP($B273,'SpEd BEA Rates by Month'!$B$4:$O$380,$G$1,0),"")</f>
        <v/>
      </c>
      <c r="H273" s="10">
        <f>0.05*H272</f>
        <v>47.658428801638181</v>
      </c>
      <c r="I273" s="15"/>
      <c r="J273" s="18"/>
      <c r="K273" s="8" t="str">
        <f>IFERROR(VLOOKUP($B273,'SpEd BEA Rates by Month'!$B$4:$O$380,$K$1,0),"")</f>
        <v/>
      </c>
      <c r="L273" s="9" t="e">
        <f>0.05*L272</f>
        <v>#DIV/0!</v>
      </c>
      <c r="M273" s="19"/>
      <c r="N273" s="9"/>
      <c r="O273" s="21" t="str">
        <f>IFERROR(VLOOKUP($B273,'SpEd BEA Rates by Month'!$B$4:$O$380,$O$1,0),"")</f>
        <v/>
      </c>
      <c r="P273" s="21" t="e">
        <f>0.05*P272</f>
        <v>#DIV/0!</v>
      </c>
      <c r="Q273" s="23"/>
      <c r="R273" s="21"/>
    </row>
    <row r="274" spans="1:18" ht="15.75" thickBot="1" x14ac:dyDescent="0.3">
      <c r="A274" s="5"/>
      <c r="B274" s="5" t="s">
        <v>377</v>
      </c>
      <c r="C274" s="28" t="str">
        <f>IFERROR(VLOOKUP($B274,'SpEd BEA Rates by Month'!$B$4:$C$380,2,0)," ")</f>
        <v xml:space="preserve"> </v>
      </c>
      <c r="D274" s="11">
        <f>D272-D273</f>
        <v>854.12012068932415</v>
      </c>
      <c r="E274" s="14"/>
      <c r="F274" s="11"/>
      <c r="G274" s="18" t="str">
        <f>IFERROR(VLOOKUP($B274,'SpEd BEA Rates by Month'!$B$4:$O$380,$G$1,0),"")</f>
        <v/>
      </c>
      <c r="H274" s="10">
        <f>H272-H273</f>
        <v>905.51014723112542</v>
      </c>
      <c r="I274" s="15"/>
      <c r="J274" s="18"/>
      <c r="K274" s="8" t="str">
        <f>IFERROR(VLOOKUP($B274,'SpEd BEA Rates by Month'!$B$4:$O$380,$K$1,0),"")</f>
        <v/>
      </c>
      <c r="L274" s="9" t="e">
        <f>L272-L273</f>
        <v>#DIV/0!</v>
      </c>
      <c r="M274" s="19"/>
      <c r="N274" s="9"/>
      <c r="O274" s="21" t="str">
        <f>IFERROR(VLOOKUP($B274,'SpEd BEA Rates by Month'!$B$4:$O$380,$O$1,0),"")</f>
        <v/>
      </c>
      <c r="P274" s="21" t="e">
        <f>P272-P273</f>
        <v>#DIV/0!</v>
      </c>
      <c r="Q274" s="23"/>
      <c r="R274" s="21"/>
    </row>
    <row r="275" spans="1:18" ht="15.75" thickBot="1" x14ac:dyDescent="0.3">
      <c r="A275" s="1" t="s">
        <v>198</v>
      </c>
      <c r="B275" s="1" t="s">
        <v>199</v>
      </c>
      <c r="C275" s="7">
        <f>IFERROR(VLOOKUP($B275,'SpEd BEA Rates by Month'!$B$4:$C$380,2,0)," ")</f>
        <v>9328.85</v>
      </c>
      <c r="D275" s="7">
        <f t="shared" si="169"/>
        <v>10728.1775</v>
      </c>
      <c r="E275" s="13">
        <f>VLOOKUP($B275,AAFTE!$C$4:$D$300,2,0)</f>
        <v>1.5</v>
      </c>
      <c r="F275" s="7">
        <f>D275*E275</f>
        <v>16092.266250000001</v>
      </c>
      <c r="G275" s="7">
        <f>IFERROR(VLOOKUP($B275,'SpEd BEA Rates by Month'!$B$4:$O$380,$G$1,0),"")</f>
        <v>9878.6</v>
      </c>
      <c r="H275" s="7">
        <f t="shared" ref="H275:H277" si="184">G275*1.15</f>
        <v>11360.39</v>
      </c>
      <c r="I275" s="13">
        <f>VLOOKUP($B275,AAFTE!$C$4:$F$300,3,0)</f>
        <v>1.75</v>
      </c>
      <c r="J275" s="7">
        <f t="shared" ref="J275:J277" si="185">H275*I275</f>
        <v>19880.682499999999</v>
      </c>
      <c r="K275" s="7">
        <f>IFERROR(VLOOKUP($B275,'SpEd BEA Rates by Month'!$B$4:$O$380,$K$1,0),"")</f>
        <v>0</v>
      </c>
      <c r="L275" s="7">
        <f t="shared" ref="L275:L277" si="186">K275*1.15</f>
        <v>0</v>
      </c>
      <c r="M275" s="13">
        <f>VLOOKUP($B275,AAFTE!$C$4:$F$300,4,0)</f>
        <v>0</v>
      </c>
      <c r="N275" s="7">
        <f t="shared" ref="N275:N277" si="187">L275*M275</f>
        <v>0</v>
      </c>
      <c r="O275" s="7">
        <f>IFERROR(VLOOKUP($B275,'SpEd BEA Rates by Month'!$B$4:$O$380,$O$1,0),"")</f>
        <v>0</v>
      </c>
      <c r="P275" s="7">
        <f t="shared" ref="P275:P277" si="188">O275*1.15</f>
        <v>0</v>
      </c>
      <c r="Q275" s="13">
        <f>VLOOKUP($B275,AAFTE!$C$4:$G$300,5,0)</f>
        <v>0</v>
      </c>
      <c r="R275" s="7">
        <f t="shared" ref="R275:R277" si="189">P275*Q275</f>
        <v>0</v>
      </c>
    </row>
    <row r="276" spans="1:18" ht="15.75" thickBot="1" x14ac:dyDescent="0.3">
      <c r="A276" s="1" t="s">
        <v>198</v>
      </c>
      <c r="B276" s="1" t="s">
        <v>200</v>
      </c>
      <c r="C276" s="7">
        <f>IFERROR(VLOOKUP($B276,'SpEd BEA Rates by Month'!$B$4:$C$380,2,0)," ")</f>
        <v>9441.18</v>
      </c>
      <c r="D276" s="7">
        <f t="shared" si="169"/>
        <v>10857.357</v>
      </c>
      <c r="E276" s="13">
        <f>VLOOKUP($B276,AAFTE!$C$4:$D$300,2,0)</f>
        <v>4.5</v>
      </c>
      <c r="F276" s="7">
        <f t="shared" ref="F276:F277" si="190">D276*E276</f>
        <v>48858.106500000002</v>
      </c>
      <c r="G276" s="7">
        <f>IFERROR(VLOOKUP($B276,'SpEd BEA Rates by Month'!$B$4:$O$380,$G$1,0),"")</f>
        <v>9943.7199999999993</v>
      </c>
      <c r="H276" s="7">
        <f t="shared" si="184"/>
        <v>11435.277999999998</v>
      </c>
      <c r="I276" s="13">
        <f>VLOOKUP($B276,AAFTE!$C$4:$F$300,3,0)</f>
        <v>4.916666666666667</v>
      </c>
      <c r="J276" s="7">
        <f t="shared" si="185"/>
        <v>56223.450166666662</v>
      </c>
      <c r="K276" s="7">
        <f>IFERROR(VLOOKUP($B276,'SpEd BEA Rates by Month'!$B$4:$O$380,$K$1,0),"")</f>
        <v>0</v>
      </c>
      <c r="L276" s="7">
        <f t="shared" si="186"/>
        <v>0</v>
      </c>
      <c r="M276" s="13">
        <f>VLOOKUP($B276,AAFTE!$C$4:$F$300,4,0)</f>
        <v>0</v>
      </c>
      <c r="N276" s="7">
        <f t="shared" si="187"/>
        <v>0</v>
      </c>
      <c r="O276" s="7">
        <f>IFERROR(VLOOKUP($B276,'SpEd BEA Rates by Month'!$B$4:$O$380,$O$1,0),"")</f>
        <v>0</v>
      </c>
      <c r="P276" s="7">
        <f t="shared" si="188"/>
        <v>0</v>
      </c>
      <c r="Q276" s="13">
        <f>VLOOKUP($B276,AAFTE!$C$4:$G$300,5,0)</f>
        <v>0</v>
      </c>
      <c r="R276" s="7">
        <f t="shared" si="189"/>
        <v>0</v>
      </c>
    </row>
    <row r="277" spans="1:18" ht="15.75" thickBot="1" x14ac:dyDescent="0.3">
      <c r="A277" s="1" t="s">
        <v>198</v>
      </c>
      <c r="B277" s="1" t="s">
        <v>201</v>
      </c>
      <c r="C277" s="7">
        <f>IFERROR(VLOOKUP($B277,'SpEd BEA Rates by Month'!$B$4:$C$380,2,0)," ")</f>
        <v>9620.02</v>
      </c>
      <c r="D277" s="7">
        <f t="shared" si="169"/>
        <v>11063.022999999999</v>
      </c>
      <c r="E277" s="13">
        <f>VLOOKUP($B277,AAFTE!$C$4:$D$300,2,0)</f>
        <v>0</v>
      </c>
      <c r="F277" s="7">
        <f t="shared" si="190"/>
        <v>0</v>
      </c>
      <c r="G277" s="7">
        <f>IFERROR(VLOOKUP($B277,'SpEd BEA Rates by Month'!$B$4:$O$380,$G$1,0),"")</f>
        <v>10134.73</v>
      </c>
      <c r="H277" s="7">
        <f t="shared" si="184"/>
        <v>11654.939499999999</v>
      </c>
      <c r="I277" s="13">
        <f>VLOOKUP($B277,AAFTE!$C$4:$F$300,3,0)</f>
        <v>0</v>
      </c>
      <c r="J277" s="7">
        <f t="shared" si="185"/>
        <v>0</v>
      </c>
      <c r="K277" s="7">
        <f>IFERROR(VLOOKUP($B277,'SpEd BEA Rates by Month'!$B$4:$O$380,$K$1,0),"")</f>
        <v>0</v>
      </c>
      <c r="L277" s="7">
        <f t="shared" si="186"/>
        <v>0</v>
      </c>
      <c r="M277" s="13">
        <f>VLOOKUP($B277,AAFTE!$C$4:$F$300,4,0)</f>
        <v>0</v>
      </c>
      <c r="N277" s="7">
        <f t="shared" si="187"/>
        <v>0</v>
      </c>
      <c r="O277" s="7">
        <f>IFERROR(VLOOKUP($B277,'SpEd BEA Rates by Month'!$B$4:$O$380,$O$1,0),"")</f>
        <v>0</v>
      </c>
      <c r="P277" s="7">
        <f t="shared" si="188"/>
        <v>0</v>
      </c>
      <c r="Q277" s="13">
        <f>VLOOKUP($B277,AAFTE!$C$4:$G$300,5,0)</f>
        <v>0</v>
      </c>
      <c r="R277" s="7">
        <f t="shared" si="189"/>
        <v>0</v>
      </c>
    </row>
    <row r="278" spans="1:18" ht="15.75" thickBot="1" x14ac:dyDescent="0.3">
      <c r="A278" s="5" t="s">
        <v>360</v>
      </c>
      <c r="B278" s="5" t="s">
        <v>844</v>
      </c>
      <c r="C278" s="28" t="str">
        <f>IFERROR(VLOOKUP($B278,'SpEd BEA Rates by Month'!$B$4:$C$380,2,0)," ")</f>
        <v xml:space="preserve"> </v>
      </c>
      <c r="D278" s="11">
        <f>F278/E278</f>
        <v>10825.062125</v>
      </c>
      <c r="E278" s="25">
        <f>SUM(E275:E277)</f>
        <v>6</v>
      </c>
      <c r="F278" s="17">
        <f>SUM(F275:F277)</f>
        <v>64950.372750000002</v>
      </c>
      <c r="G278" s="18" t="str">
        <f>IFERROR(VLOOKUP($B278,'SpEd BEA Rates by Month'!$B$4:$O$380,$G$1,0),"")</f>
        <v/>
      </c>
      <c r="H278" s="10">
        <f>J278/I278</f>
        <v>11415.619899999998</v>
      </c>
      <c r="I278" s="15">
        <f>SUM(I275:I277)</f>
        <v>6.666666666666667</v>
      </c>
      <c r="J278" s="18">
        <f>SUM(J275:J277)</f>
        <v>76104.132666666657</v>
      </c>
      <c r="K278" s="8" t="str">
        <f>IFERROR(VLOOKUP($B278,'SpEd BEA Rates by Month'!$B$4:$O$380,$K$1,0),"")</f>
        <v/>
      </c>
      <c r="L278" s="9" t="e">
        <f>N278/M278</f>
        <v>#DIV/0!</v>
      </c>
      <c r="M278" s="19">
        <f>SUM(M275:M277)</f>
        <v>0</v>
      </c>
      <c r="N278" s="9">
        <f>SUM(N275:N277)</f>
        <v>0</v>
      </c>
      <c r="O278" s="21" t="str">
        <f>IFERROR(VLOOKUP($B278,'SpEd BEA Rates by Month'!$B$4:$O$380,$O$1,0),"")</f>
        <v/>
      </c>
      <c r="P278" s="21" t="e">
        <f>R278/Q278</f>
        <v>#DIV/0!</v>
      </c>
      <c r="Q278" s="23">
        <f>SUM(Q275:Q277)</f>
        <v>0</v>
      </c>
      <c r="R278" s="21">
        <f>SUM(R275:R277)</f>
        <v>0</v>
      </c>
    </row>
    <row r="279" spans="1:18" ht="15.75" thickBot="1" x14ac:dyDescent="0.3">
      <c r="A279" s="5"/>
      <c r="B279" s="5" t="s">
        <v>872</v>
      </c>
      <c r="C279" s="28" t="str">
        <f>IFERROR(VLOOKUP($B279,'SpEd BEA Rates by Month'!$B$4:$C$380,2,0)," ")</f>
        <v xml:space="preserve"> </v>
      </c>
      <c r="D279" s="11">
        <f>D278/12</f>
        <v>902.08851041666674</v>
      </c>
      <c r="E279" s="14"/>
      <c r="F279" s="24"/>
      <c r="G279" s="18" t="str">
        <f>IFERROR(VLOOKUP($B279,'SpEd BEA Rates by Month'!$B$4:$O$380,$G$1,0),"")</f>
        <v/>
      </c>
      <c r="H279" s="10">
        <f>H278/12</f>
        <v>951.30165833333319</v>
      </c>
      <c r="I279" s="15"/>
      <c r="J279" s="18"/>
      <c r="K279" s="8" t="str">
        <f>IFERROR(VLOOKUP($B279,'SpEd BEA Rates by Month'!$B$4:$O$380,$K$1,0),"")</f>
        <v/>
      </c>
      <c r="L279" s="9" t="e">
        <f>L278/12</f>
        <v>#DIV/0!</v>
      </c>
      <c r="M279" s="19"/>
      <c r="N279" s="9"/>
      <c r="O279" s="21" t="str">
        <f>IFERROR(VLOOKUP($B279,'SpEd BEA Rates by Month'!$B$4:$O$380,$O$1,0),"")</f>
        <v/>
      </c>
      <c r="P279" s="21" t="e">
        <f>P278/12</f>
        <v>#DIV/0!</v>
      </c>
      <c r="Q279" s="23"/>
      <c r="R279" s="21"/>
    </row>
    <row r="280" spans="1:18" ht="15.75" thickBot="1" x14ac:dyDescent="0.3">
      <c r="A280" s="5"/>
      <c r="B280" s="5" t="s">
        <v>853</v>
      </c>
      <c r="C280" s="28" t="str">
        <f>IFERROR(VLOOKUP($B280,'SpEd BEA Rates by Month'!$B$4:$C$380,2,0)," ")</f>
        <v xml:space="preserve"> </v>
      </c>
      <c r="D280" s="11">
        <f>0.05*D279</f>
        <v>45.104425520833338</v>
      </c>
      <c r="E280" s="14"/>
      <c r="F280" s="24"/>
      <c r="G280" s="18" t="str">
        <f>IFERROR(VLOOKUP($B280,'SpEd BEA Rates by Month'!$B$4:$O$380,$G$1,0),"")</f>
        <v/>
      </c>
      <c r="H280" s="10">
        <f>0.05*H279</f>
        <v>47.565082916666661</v>
      </c>
      <c r="I280" s="15"/>
      <c r="J280" s="18"/>
      <c r="K280" s="8" t="str">
        <f>IFERROR(VLOOKUP($B280,'SpEd BEA Rates by Month'!$B$4:$O$380,$K$1,0),"")</f>
        <v/>
      </c>
      <c r="L280" s="9" t="e">
        <f>0.05*L279</f>
        <v>#DIV/0!</v>
      </c>
      <c r="M280" s="19"/>
      <c r="N280" s="9"/>
      <c r="O280" s="21" t="str">
        <f>IFERROR(VLOOKUP($B280,'SpEd BEA Rates by Month'!$B$4:$O$380,$O$1,0),"")</f>
        <v/>
      </c>
      <c r="P280" s="21" t="e">
        <f>0.05*P279</f>
        <v>#DIV/0!</v>
      </c>
      <c r="Q280" s="23"/>
      <c r="R280" s="21"/>
    </row>
    <row r="281" spans="1:18" ht="15.75" thickBot="1" x14ac:dyDescent="0.3">
      <c r="A281" s="5"/>
      <c r="B281" s="5" t="s">
        <v>377</v>
      </c>
      <c r="C281" s="28" t="str">
        <f>IFERROR(VLOOKUP($B281,'SpEd BEA Rates by Month'!$B$4:$C$380,2,0)," ")</f>
        <v xml:space="preserve"> </v>
      </c>
      <c r="D281" s="11">
        <f>D279-D280</f>
        <v>856.98408489583335</v>
      </c>
      <c r="E281" s="14"/>
      <c r="F281" s="11"/>
      <c r="G281" s="18" t="str">
        <f>IFERROR(VLOOKUP($B281,'SpEd BEA Rates by Month'!$B$4:$O$380,$G$1,0),"")</f>
        <v/>
      </c>
      <c r="H281" s="10">
        <f>H279-H280</f>
        <v>903.73657541666648</v>
      </c>
      <c r="I281" s="15"/>
      <c r="J281" s="18"/>
      <c r="K281" s="8" t="str">
        <f>IFERROR(VLOOKUP($B281,'SpEd BEA Rates by Month'!$B$4:$O$380,$K$1,0),"")</f>
        <v/>
      </c>
      <c r="L281" s="9" t="e">
        <f>L279-L280</f>
        <v>#DIV/0!</v>
      </c>
      <c r="M281" s="19"/>
      <c r="N281" s="9"/>
      <c r="O281" s="21" t="str">
        <f>IFERROR(VLOOKUP($B281,'SpEd BEA Rates by Month'!$B$4:$O$380,$O$1,0),"")</f>
        <v/>
      </c>
      <c r="P281" s="21" t="e">
        <f>P279-P280</f>
        <v>#DIV/0!</v>
      </c>
      <c r="Q281" s="23"/>
      <c r="R281" s="21"/>
    </row>
    <row r="282" spans="1:18" ht="15.75" thickBot="1" x14ac:dyDescent="0.3">
      <c r="A282" s="1" t="s">
        <v>202</v>
      </c>
      <c r="B282" s="1" t="s">
        <v>203</v>
      </c>
      <c r="C282" s="7">
        <f>IFERROR(VLOOKUP($B282,'SpEd BEA Rates by Month'!$B$4:$C$380,2,0)," ")</f>
        <v>9934.25</v>
      </c>
      <c r="D282" s="7">
        <f t="shared" si="169"/>
        <v>11424.387499999999</v>
      </c>
      <c r="E282" s="13">
        <f>VLOOKUP($B282,AAFTE!$C$4:$D$300,2,0)</f>
        <v>179.66666666666666</v>
      </c>
      <c r="F282" s="7">
        <f>D282*E282</f>
        <v>2052581.6208333331</v>
      </c>
      <c r="G282" s="7">
        <f>IFERROR(VLOOKUP($B282,'SpEd BEA Rates by Month'!$B$4:$O$380,$G$1,0),"")</f>
        <v>10483.049999999999</v>
      </c>
      <c r="H282" s="7">
        <f t="shared" ref="H282:H296" si="191">G282*1.15</f>
        <v>12055.507499999998</v>
      </c>
      <c r="I282" s="13">
        <f>VLOOKUP($B282,AAFTE!$C$4:$F$300,3,0)</f>
        <v>183.75</v>
      </c>
      <c r="J282" s="7">
        <f t="shared" ref="J282:J296" si="192">H282*I282</f>
        <v>2215199.5031249998</v>
      </c>
      <c r="K282" s="7">
        <f>IFERROR(VLOOKUP($B282,'SpEd BEA Rates by Month'!$B$4:$O$380,$K$1,0),"")</f>
        <v>0</v>
      </c>
      <c r="L282" s="7">
        <f t="shared" ref="L282:L296" si="193">K282*1.15</f>
        <v>0</v>
      </c>
      <c r="M282" s="13">
        <f>VLOOKUP($B282,AAFTE!$C$4:$F$300,4,0)</f>
        <v>0</v>
      </c>
      <c r="N282" s="7">
        <f t="shared" ref="N282:N296" si="194">L282*M282</f>
        <v>0</v>
      </c>
      <c r="O282" s="7">
        <f>IFERROR(VLOOKUP($B282,'SpEd BEA Rates by Month'!$B$4:$O$380,$O$1,0),"")</f>
        <v>0</v>
      </c>
      <c r="P282" s="7">
        <f t="shared" ref="P282:P296" si="195">O282*1.15</f>
        <v>0</v>
      </c>
      <c r="Q282" s="13">
        <f>VLOOKUP($B282,AAFTE!$C$4:$G$300,5,0)</f>
        <v>0</v>
      </c>
      <c r="R282" s="7">
        <f t="shared" ref="R282:R296" si="196">P282*Q282</f>
        <v>0</v>
      </c>
    </row>
    <row r="283" spans="1:18" ht="15.75" thickBot="1" x14ac:dyDescent="0.3">
      <c r="A283" s="1" t="s">
        <v>202</v>
      </c>
      <c r="B283" s="1" t="s">
        <v>204</v>
      </c>
      <c r="C283" s="7">
        <f>IFERROR(VLOOKUP($B283,'SpEd BEA Rates by Month'!$B$4:$C$380,2,0)," ")</f>
        <v>10247.57</v>
      </c>
      <c r="D283" s="7">
        <f t="shared" si="169"/>
        <v>11784.705499999998</v>
      </c>
      <c r="E283" s="13">
        <f>VLOOKUP($B283,AAFTE!$C$4:$D$300,2,0)</f>
        <v>1.5</v>
      </c>
      <c r="F283" s="7">
        <f t="shared" ref="F283:F296" si="197">D283*E283</f>
        <v>17677.058249999998</v>
      </c>
      <c r="G283" s="7">
        <f>IFERROR(VLOOKUP($B283,'SpEd BEA Rates by Month'!$B$4:$O$380,$G$1,0),"")</f>
        <v>10647.25</v>
      </c>
      <c r="H283" s="7">
        <f t="shared" si="191"/>
        <v>12244.3375</v>
      </c>
      <c r="I283" s="13">
        <f>VLOOKUP($B283,AAFTE!$C$4:$F$300,3,0)</f>
        <v>1.25</v>
      </c>
      <c r="J283" s="7">
        <f t="shared" si="192"/>
        <v>15305.421875</v>
      </c>
      <c r="K283" s="7">
        <f>IFERROR(VLOOKUP($B283,'SpEd BEA Rates by Month'!$B$4:$O$380,$K$1,0),"")</f>
        <v>0</v>
      </c>
      <c r="L283" s="7">
        <f t="shared" si="193"/>
        <v>0</v>
      </c>
      <c r="M283" s="13">
        <f>VLOOKUP($B283,AAFTE!$C$4:$F$300,4,0)</f>
        <v>0</v>
      </c>
      <c r="N283" s="7">
        <f t="shared" si="194"/>
        <v>0</v>
      </c>
      <c r="O283" s="7">
        <f>IFERROR(VLOOKUP($B283,'SpEd BEA Rates by Month'!$B$4:$O$380,$O$1,0),"")</f>
        <v>0</v>
      </c>
      <c r="P283" s="7">
        <f t="shared" si="195"/>
        <v>0</v>
      </c>
      <c r="Q283" s="13">
        <f>VLOOKUP($B283,AAFTE!$C$4:$G$300,5,0)</f>
        <v>0</v>
      </c>
      <c r="R283" s="7">
        <f t="shared" si="196"/>
        <v>0</v>
      </c>
    </row>
    <row r="284" spans="1:18" ht="15.75" thickBot="1" x14ac:dyDescent="0.3">
      <c r="A284" s="1" t="s">
        <v>202</v>
      </c>
      <c r="B284" s="1" t="s">
        <v>205</v>
      </c>
      <c r="C284" s="7">
        <f>IFERROR(VLOOKUP($B284,'SpEd BEA Rates by Month'!$B$4:$C$380,2,0)," ")</f>
        <v>9918.57</v>
      </c>
      <c r="D284" s="7">
        <f t="shared" si="169"/>
        <v>11406.3555</v>
      </c>
      <c r="E284" s="13">
        <f>VLOOKUP($B284,AAFTE!$C$4:$D$300,2,0)</f>
        <v>243.58333333333334</v>
      </c>
      <c r="F284" s="7">
        <f t="shared" si="197"/>
        <v>2778398.0938750003</v>
      </c>
      <c r="G284" s="7">
        <f>IFERROR(VLOOKUP($B284,'SpEd BEA Rates by Month'!$B$4:$O$380,$G$1,0),"")</f>
        <v>10484.969999999999</v>
      </c>
      <c r="H284" s="7">
        <f t="shared" si="191"/>
        <v>12057.715499999998</v>
      </c>
      <c r="I284" s="13">
        <f>VLOOKUP($B284,AAFTE!$C$4:$F$300,3,0)</f>
        <v>247.5</v>
      </c>
      <c r="J284" s="7">
        <f t="shared" si="192"/>
        <v>2984284.5862499997</v>
      </c>
      <c r="K284" s="7">
        <f>IFERROR(VLOOKUP($B284,'SpEd BEA Rates by Month'!$B$4:$O$380,$K$1,0),"")</f>
        <v>0</v>
      </c>
      <c r="L284" s="7">
        <f t="shared" si="193"/>
        <v>0</v>
      </c>
      <c r="M284" s="13">
        <f>VLOOKUP($B284,AAFTE!$C$4:$F$300,4,0)</f>
        <v>0</v>
      </c>
      <c r="N284" s="7">
        <f t="shared" si="194"/>
        <v>0</v>
      </c>
      <c r="O284" s="7">
        <f>IFERROR(VLOOKUP($B284,'SpEd BEA Rates by Month'!$B$4:$O$380,$O$1,0),"")</f>
        <v>0</v>
      </c>
      <c r="P284" s="7">
        <f t="shared" si="195"/>
        <v>0</v>
      </c>
      <c r="Q284" s="13">
        <f>VLOOKUP($B284,AAFTE!$C$4:$G$300,5,0)</f>
        <v>0</v>
      </c>
      <c r="R284" s="7">
        <f t="shared" si="196"/>
        <v>0</v>
      </c>
    </row>
    <row r="285" spans="1:18" ht="15.75" thickBot="1" x14ac:dyDescent="0.3">
      <c r="A285" s="1" t="s">
        <v>202</v>
      </c>
      <c r="B285" s="1" t="s">
        <v>206</v>
      </c>
      <c r="C285" s="7">
        <f>IFERROR(VLOOKUP($B285,'SpEd BEA Rates by Month'!$B$4:$C$380,2,0)," ")</f>
        <v>10762.79</v>
      </c>
      <c r="D285" s="7">
        <f t="shared" si="169"/>
        <v>12377.208500000001</v>
      </c>
      <c r="E285" s="13">
        <f>VLOOKUP($B285,AAFTE!$C$4:$D$300,2,0)</f>
        <v>8.1666666666666661</v>
      </c>
      <c r="F285" s="7">
        <f t="shared" si="197"/>
        <v>101080.53608333333</v>
      </c>
      <c r="G285" s="7">
        <f>IFERROR(VLOOKUP($B285,'SpEd BEA Rates by Month'!$B$4:$O$380,$G$1,0),"")</f>
        <v>11365.89</v>
      </c>
      <c r="H285" s="7">
        <f t="shared" si="191"/>
        <v>13070.773499999998</v>
      </c>
      <c r="I285" s="13">
        <f>VLOOKUP($B285,AAFTE!$C$4:$F$300,3,0)</f>
        <v>7.833333333333333</v>
      </c>
      <c r="J285" s="7">
        <f t="shared" si="192"/>
        <v>102387.72574999998</v>
      </c>
      <c r="K285" s="7">
        <f>IFERROR(VLOOKUP($B285,'SpEd BEA Rates by Month'!$B$4:$O$380,$K$1,0),"")</f>
        <v>0</v>
      </c>
      <c r="L285" s="7">
        <f t="shared" si="193"/>
        <v>0</v>
      </c>
      <c r="M285" s="13">
        <f>VLOOKUP($B285,AAFTE!$C$4:$F$300,4,0)</f>
        <v>0</v>
      </c>
      <c r="N285" s="7">
        <f t="shared" si="194"/>
        <v>0</v>
      </c>
      <c r="O285" s="7">
        <f>IFERROR(VLOOKUP($B285,'SpEd BEA Rates by Month'!$B$4:$O$380,$O$1,0),"")</f>
        <v>0</v>
      </c>
      <c r="P285" s="7">
        <f t="shared" si="195"/>
        <v>0</v>
      </c>
      <c r="Q285" s="13">
        <f>VLOOKUP($B285,AAFTE!$C$4:$G$300,5,0)</f>
        <v>0</v>
      </c>
      <c r="R285" s="7">
        <f t="shared" si="196"/>
        <v>0</v>
      </c>
    </row>
    <row r="286" spans="1:18" ht="15.75" thickBot="1" x14ac:dyDescent="0.3">
      <c r="A286" s="1" t="s">
        <v>202</v>
      </c>
      <c r="B286" s="1" t="s">
        <v>207</v>
      </c>
      <c r="C286" s="7">
        <f>IFERROR(VLOOKUP($B286,'SpEd BEA Rates by Month'!$B$4:$C$380,2,0)," ")</f>
        <v>9526.6299999999992</v>
      </c>
      <c r="D286" s="7">
        <f t="shared" si="169"/>
        <v>10955.624499999998</v>
      </c>
      <c r="E286" s="13">
        <f>VLOOKUP($B286,AAFTE!$C$4:$D$300,2,0)</f>
        <v>7.833333333333333</v>
      </c>
      <c r="F286" s="7">
        <f t="shared" si="197"/>
        <v>85819.058583333317</v>
      </c>
      <c r="G286" s="7">
        <f>IFERROR(VLOOKUP($B286,'SpEd BEA Rates by Month'!$B$4:$O$380,$G$1,0),"")</f>
        <v>10092.18</v>
      </c>
      <c r="H286" s="7">
        <f t="shared" si="191"/>
        <v>11606.007</v>
      </c>
      <c r="I286" s="13">
        <f>VLOOKUP($B286,AAFTE!$C$4:$F$300,3,0)</f>
        <v>8.3333333333333339</v>
      </c>
      <c r="J286" s="7">
        <f t="shared" si="192"/>
        <v>96716.725000000006</v>
      </c>
      <c r="K286" s="7">
        <f>IFERROR(VLOOKUP($B286,'SpEd BEA Rates by Month'!$B$4:$O$380,$K$1,0),"")</f>
        <v>0</v>
      </c>
      <c r="L286" s="7">
        <f t="shared" si="193"/>
        <v>0</v>
      </c>
      <c r="M286" s="13">
        <f>VLOOKUP($B286,AAFTE!$C$4:$F$300,4,0)</f>
        <v>0</v>
      </c>
      <c r="N286" s="7">
        <f t="shared" si="194"/>
        <v>0</v>
      </c>
      <c r="O286" s="7">
        <f>IFERROR(VLOOKUP($B286,'SpEd BEA Rates by Month'!$B$4:$O$380,$O$1,0),"")</f>
        <v>0</v>
      </c>
      <c r="P286" s="7">
        <f t="shared" si="195"/>
        <v>0</v>
      </c>
      <c r="Q286" s="13">
        <f>VLOOKUP($B286,AAFTE!$C$4:$G$300,5,0)</f>
        <v>0</v>
      </c>
      <c r="R286" s="7">
        <f t="shared" si="196"/>
        <v>0</v>
      </c>
    </row>
    <row r="287" spans="1:18" ht="15.75" thickBot="1" x14ac:dyDescent="0.3">
      <c r="A287" s="1" t="s">
        <v>202</v>
      </c>
      <c r="B287" s="1" t="s">
        <v>208</v>
      </c>
      <c r="C287" s="7">
        <f>IFERROR(VLOOKUP($B287,'SpEd BEA Rates by Month'!$B$4:$C$380,2,0)," ")</f>
        <v>10190.41</v>
      </c>
      <c r="D287" s="7">
        <f t="shared" si="169"/>
        <v>11718.9715</v>
      </c>
      <c r="E287" s="13">
        <f>VLOOKUP($B287,AAFTE!$C$4:$D$300,2,0)</f>
        <v>4.166666666666667</v>
      </c>
      <c r="F287" s="7">
        <f t="shared" si="197"/>
        <v>48829.04791666667</v>
      </c>
      <c r="G287" s="7">
        <f>IFERROR(VLOOKUP($B287,'SpEd BEA Rates by Month'!$B$4:$O$380,$G$1,0),"")</f>
        <v>10878.51</v>
      </c>
      <c r="H287" s="7">
        <f t="shared" si="191"/>
        <v>12510.2865</v>
      </c>
      <c r="I287" s="13">
        <f>VLOOKUP($B287,AAFTE!$C$4:$F$300,3,0)</f>
        <v>27.25</v>
      </c>
      <c r="J287" s="7">
        <f t="shared" si="192"/>
        <v>340905.30712499999</v>
      </c>
      <c r="K287" s="7">
        <f>IFERROR(VLOOKUP($B287,'SpEd BEA Rates by Month'!$B$4:$O$380,$K$1,0),"")</f>
        <v>0</v>
      </c>
      <c r="L287" s="7">
        <f t="shared" si="193"/>
        <v>0</v>
      </c>
      <c r="M287" s="13">
        <f>VLOOKUP($B287,AAFTE!$C$4:$F$300,4,0)</f>
        <v>0</v>
      </c>
      <c r="N287" s="7">
        <f t="shared" si="194"/>
        <v>0</v>
      </c>
      <c r="O287" s="7">
        <f>IFERROR(VLOOKUP($B287,'SpEd BEA Rates by Month'!$B$4:$O$380,$O$1,0),"")</f>
        <v>0</v>
      </c>
      <c r="P287" s="7">
        <f t="shared" si="195"/>
        <v>0</v>
      </c>
      <c r="Q287" s="13">
        <f>VLOOKUP($B287,AAFTE!$C$4:$G$300,5,0)</f>
        <v>0</v>
      </c>
      <c r="R287" s="7">
        <f t="shared" si="196"/>
        <v>0</v>
      </c>
    </row>
    <row r="288" spans="1:18" ht="15.75" thickBot="1" x14ac:dyDescent="0.3">
      <c r="A288" s="1" t="s">
        <v>202</v>
      </c>
      <c r="B288" s="1" t="s">
        <v>209</v>
      </c>
      <c r="C288" s="7">
        <f>IFERROR(VLOOKUP($B288,'SpEd BEA Rates by Month'!$B$4:$C$380,2,0)," ")</f>
        <v>9865.23</v>
      </c>
      <c r="D288" s="7">
        <f t="shared" si="169"/>
        <v>11345.014499999999</v>
      </c>
      <c r="E288" s="13">
        <f>VLOOKUP($B288,AAFTE!$C$4:$D$300,2,0)</f>
        <v>81</v>
      </c>
      <c r="F288" s="7">
        <f t="shared" si="197"/>
        <v>918946.17449999996</v>
      </c>
      <c r="G288" s="7">
        <f>IFERROR(VLOOKUP($B288,'SpEd BEA Rates by Month'!$B$4:$O$380,$G$1,0),"")</f>
        <v>10477.84</v>
      </c>
      <c r="H288" s="7">
        <f t="shared" si="191"/>
        <v>12049.516</v>
      </c>
      <c r="I288" s="13">
        <f>VLOOKUP($B288,AAFTE!$C$4:$F$300,3,0)</f>
        <v>82.25</v>
      </c>
      <c r="J288" s="7">
        <f t="shared" si="192"/>
        <v>991072.69099999999</v>
      </c>
      <c r="K288" s="7">
        <f>IFERROR(VLOOKUP($B288,'SpEd BEA Rates by Month'!$B$4:$O$380,$K$1,0),"")</f>
        <v>0</v>
      </c>
      <c r="L288" s="7">
        <f t="shared" si="193"/>
        <v>0</v>
      </c>
      <c r="M288" s="13">
        <f>VLOOKUP($B288,AAFTE!$C$4:$F$300,4,0)</f>
        <v>0</v>
      </c>
      <c r="N288" s="7">
        <f t="shared" si="194"/>
        <v>0</v>
      </c>
      <c r="O288" s="7">
        <f>IFERROR(VLOOKUP($B288,'SpEd BEA Rates by Month'!$B$4:$O$380,$O$1,0),"")</f>
        <v>0</v>
      </c>
      <c r="P288" s="7">
        <f t="shared" si="195"/>
        <v>0</v>
      </c>
      <c r="Q288" s="13">
        <f>VLOOKUP($B288,AAFTE!$C$4:$G$300,5,0)</f>
        <v>0</v>
      </c>
      <c r="R288" s="7">
        <f t="shared" si="196"/>
        <v>0</v>
      </c>
    </row>
    <row r="289" spans="1:18" ht="15.75" thickBot="1" x14ac:dyDescent="0.3">
      <c r="A289" s="1" t="s">
        <v>202</v>
      </c>
      <c r="B289" s="1" t="s">
        <v>210</v>
      </c>
      <c r="C289" s="7">
        <f>IFERROR(VLOOKUP($B289,'SpEd BEA Rates by Month'!$B$4:$C$380,2,0)," ")</f>
        <v>9849.7800000000007</v>
      </c>
      <c r="D289" s="7">
        <f t="shared" si="169"/>
        <v>11327.246999999999</v>
      </c>
      <c r="E289" s="13">
        <f>VLOOKUP($B289,AAFTE!$C$4:$D$300,2,0)</f>
        <v>23.583333333333332</v>
      </c>
      <c r="F289" s="7">
        <f t="shared" si="197"/>
        <v>267134.24174999999</v>
      </c>
      <c r="G289" s="7">
        <f>IFERROR(VLOOKUP($B289,'SpEd BEA Rates by Month'!$B$4:$O$380,$G$1,0),"")</f>
        <v>10424.27</v>
      </c>
      <c r="H289" s="7">
        <f t="shared" si="191"/>
        <v>11987.9105</v>
      </c>
      <c r="I289" s="13">
        <f>VLOOKUP($B289,AAFTE!$C$4:$F$300,3,0)</f>
        <v>22.333333333333332</v>
      </c>
      <c r="J289" s="7">
        <f t="shared" si="192"/>
        <v>267730.00116666663</v>
      </c>
      <c r="K289" s="7">
        <f>IFERROR(VLOOKUP($B289,'SpEd BEA Rates by Month'!$B$4:$O$380,$K$1,0),"")</f>
        <v>0</v>
      </c>
      <c r="L289" s="7">
        <f t="shared" si="193"/>
        <v>0</v>
      </c>
      <c r="M289" s="13">
        <f>VLOOKUP($B289,AAFTE!$C$4:$F$300,4,0)</f>
        <v>0</v>
      </c>
      <c r="N289" s="7">
        <f t="shared" si="194"/>
        <v>0</v>
      </c>
      <c r="O289" s="7">
        <f>IFERROR(VLOOKUP($B289,'SpEd BEA Rates by Month'!$B$4:$O$380,$O$1,0),"")</f>
        <v>0</v>
      </c>
      <c r="P289" s="7">
        <f t="shared" si="195"/>
        <v>0</v>
      </c>
      <c r="Q289" s="13">
        <f>VLOOKUP($B289,AAFTE!$C$4:$G$300,5,0)</f>
        <v>0</v>
      </c>
      <c r="R289" s="7">
        <f t="shared" si="196"/>
        <v>0</v>
      </c>
    </row>
    <row r="290" spans="1:18" ht="15.75" thickBot="1" x14ac:dyDescent="0.3">
      <c r="A290" s="1" t="s">
        <v>202</v>
      </c>
      <c r="B290" s="1" t="s">
        <v>211</v>
      </c>
      <c r="C290" s="7">
        <f>IFERROR(VLOOKUP($B290,'SpEd BEA Rates by Month'!$B$4:$C$380,2,0)," ")</f>
        <v>10414.709999999999</v>
      </c>
      <c r="D290" s="7">
        <f t="shared" si="169"/>
        <v>11976.916499999998</v>
      </c>
      <c r="E290" s="13">
        <f>VLOOKUP($B290,AAFTE!$C$4:$D$300,2,0)</f>
        <v>62.583333333333336</v>
      </c>
      <c r="F290" s="7">
        <f t="shared" si="197"/>
        <v>749555.35762499983</v>
      </c>
      <c r="G290" s="7">
        <f>IFERROR(VLOOKUP($B290,'SpEd BEA Rates by Month'!$B$4:$O$380,$G$1,0),"")</f>
        <v>10936.03</v>
      </c>
      <c r="H290" s="7">
        <f t="shared" si="191"/>
        <v>12576.434499999999</v>
      </c>
      <c r="I290" s="13">
        <f>VLOOKUP($B290,AAFTE!$C$4:$F$300,3,0)</f>
        <v>62</v>
      </c>
      <c r="J290" s="7">
        <f t="shared" si="192"/>
        <v>779738.93900000001</v>
      </c>
      <c r="K290" s="7">
        <f>IFERROR(VLOOKUP($B290,'SpEd BEA Rates by Month'!$B$4:$O$380,$K$1,0),"")</f>
        <v>0</v>
      </c>
      <c r="L290" s="7">
        <f t="shared" si="193"/>
        <v>0</v>
      </c>
      <c r="M290" s="13">
        <f>VLOOKUP($B290,AAFTE!$C$4:$F$300,4,0)</f>
        <v>0</v>
      </c>
      <c r="N290" s="7">
        <f t="shared" si="194"/>
        <v>0</v>
      </c>
      <c r="O290" s="7">
        <f>IFERROR(VLOOKUP($B290,'SpEd BEA Rates by Month'!$B$4:$O$380,$O$1,0),"")</f>
        <v>0</v>
      </c>
      <c r="P290" s="7">
        <f t="shared" si="195"/>
        <v>0</v>
      </c>
      <c r="Q290" s="13">
        <f>VLOOKUP($B290,AAFTE!$C$4:$G$300,5,0)</f>
        <v>0</v>
      </c>
      <c r="R290" s="7">
        <f t="shared" si="196"/>
        <v>0</v>
      </c>
    </row>
    <row r="291" spans="1:18" ht="15.75" thickBot="1" x14ac:dyDescent="0.3">
      <c r="A291" s="1" t="s">
        <v>202</v>
      </c>
      <c r="B291" s="1" t="s">
        <v>212</v>
      </c>
      <c r="C291" s="7">
        <f>IFERROR(VLOOKUP($B291,'SpEd BEA Rates by Month'!$B$4:$C$380,2,0)," ")</f>
        <v>10328.74</v>
      </c>
      <c r="D291" s="7">
        <f t="shared" si="169"/>
        <v>11878.050999999999</v>
      </c>
      <c r="E291" s="13">
        <f>VLOOKUP($B291,AAFTE!$C$4:$D$300,2,0)</f>
        <v>175.83333333333334</v>
      </c>
      <c r="F291" s="7">
        <f t="shared" si="197"/>
        <v>2088557.3008333333</v>
      </c>
      <c r="G291" s="7">
        <f>IFERROR(VLOOKUP($B291,'SpEd BEA Rates by Month'!$B$4:$O$380,$G$1,0),"")</f>
        <v>10906.56</v>
      </c>
      <c r="H291" s="7">
        <f t="shared" si="191"/>
        <v>12542.543999999998</v>
      </c>
      <c r="I291" s="13">
        <f>VLOOKUP($B291,AAFTE!$C$4:$F$300,3,0)</f>
        <v>177.08333333333334</v>
      </c>
      <c r="J291" s="7">
        <f t="shared" si="192"/>
        <v>2221075.5</v>
      </c>
      <c r="K291" s="7">
        <f>IFERROR(VLOOKUP($B291,'SpEd BEA Rates by Month'!$B$4:$O$380,$K$1,0),"")</f>
        <v>0</v>
      </c>
      <c r="L291" s="7">
        <f t="shared" si="193"/>
        <v>0</v>
      </c>
      <c r="M291" s="13">
        <f>VLOOKUP($B291,AAFTE!$C$4:$F$300,4,0)</f>
        <v>0</v>
      </c>
      <c r="N291" s="7">
        <f t="shared" si="194"/>
        <v>0</v>
      </c>
      <c r="O291" s="7">
        <f>IFERROR(VLOOKUP($B291,'SpEd BEA Rates by Month'!$B$4:$O$380,$O$1,0),"")</f>
        <v>0</v>
      </c>
      <c r="P291" s="7">
        <f t="shared" si="195"/>
        <v>0</v>
      </c>
      <c r="Q291" s="13">
        <f>VLOOKUP($B291,AAFTE!$C$4:$G$300,5,0)</f>
        <v>0</v>
      </c>
      <c r="R291" s="7">
        <f t="shared" si="196"/>
        <v>0</v>
      </c>
    </row>
    <row r="292" spans="1:18" ht="15.75" thickBot="1" x14ac:dyDescent="0.3">
      <c r="A292" s="1" t="s">
        <v>202</v>
      </c>
      <c r="B292" s="1" t="s">
        <v>213</v>
      </c>
      <c r="C292" s="7">
        <f>IFERROR(VLOOKUP($B292,'SpEd BEA Rates by Month'!$B$4:$C$380,2,0)," ")</f>
        <v>9747.7999999999993</v>
      </c>
      <c r="D292" s="7">
        <f t="shared" si="169"/>
        <v>11209.969999999998</v>
      </c>
      <c r="E292" s="13">
        <f>VLOOKUP($B292,AAFTE!$C$4:$D$300,2,0)</f>
        <v>32.166666666666664</v>
      </c>
      <c r="F292" s="7">
        <f t="shared" si="197"/>
        <v>360587.36833333323</v>
      </c>
      <c r="G292" s="7">
        <f>IFERROR(VLOOKUP($B292,'SpEd BEA Rates by Month'!$B$4:$O$380,$G$1,0),"")</f>
        <v>10405.15</v>
      </c>
      <c r="H292" s="7">
        <f t="shared" si="191"/>
        <v>11965.922499999999</v>
      </c>
      <c r="I292" s="13">
        <f>VLOOKUP($B292,AAFTE!$C$4:$F$300,3,0)</f>
        <v>32.333333333333336</v>
      </c>
      <c r="J292" s="7">
        <f t="shared" si="192"/>
        <v>386898.16083333333</v>
      </c>
      <c r="K292" s="7">
        <f>IFERROR(VLOOKUP($B292,'SpEd BEA Rates by Month'!$B$4:$O$380,$K$1,0),"")</f>
        <v>0</v>
      </c>
      <c r="L292" s="7">
        <f t="shared" si="193"/>
        <v>0</v>
      </c>
      <c r="M292" s="13">
        <f>VLOOKUP($B292,AAFTE!$C$4:$F$300,4,0)</f>
        <v>0</v>
      </c>
      <c r="N292" s="7">
        <f t="shared" si="194"/>
        <v>0</v>
      </c>
      <c r="O292" s="7">
        <f>IFERROR(VLOOKUP($B292,'SpEd BEA Rates by Month'!$B$4:$O$380,$O$1,0),"")</f>
        <v>0</v>
      </c>
      <c r="P292" s="7">
        <f t="shared" si="195"/>
        <v>0</v>
      </c>
      <c r="Q292" s="13">
        <f>VLOOKUP($B292,AAFTE!$C$4:$G$300,5,0)</f>
        <v>0</v>
      </c>
      <c r="R292" s="7">
        <f t="shared" si="196"/>
        <v>0</v>
      </c>
    </row>
    <row r="293" spans="1:18" ht="15.75" thickBot="1" x14ac:dyDescent="0.3">
      <c r="A293" s="1" t="s">
        <v>202</v>
      </c>
      <c r="B293" s="1" t="s">
        <v>864</v>
      </c>
      <c r="C293" s="7">
        <f>IFERROR(VLOOKUP($B293,'SpEd BEA Rates by Month'!$B$4:$C$380,2,0)," ")</f>
        <v>10301.31</v>
      </c>
      <c r="D293" s="7">
        <f t="shared" si="169"/>
        <v>11846.506499999998</v>
      </c>
      <c r="E293" s="13">
        <f>VLOOKUP($B293,AAFTE!$C$4:$D$300,2,0)</f>
        <v>82.166666666666671</v>
      </c>
      <c r="F293" s="7">
        <f t="shared" si="197"/>
        <v>973387.95074999984</v>
      </c>
      <c r="G293" s="7">
        <f>IFERROR(VLOOKUP($B293,'SpEd BEA Rates by Month'!$B$4:$O$380,$G$1,0),"")</f>
        <v>10857.15</v>
      </c>
      <c r="H293" s="7">
        <f t="shared" si="191"/>
        <v>12485.722499999998</v>
      </c>
      <c r="I293" s="13">
        <f>VLOOKUP($B293,AAFTE!$C$4:$F$300,3,0)</f>
        <v>76.5</v>
      </c>
      <c r="J293" s="7">
        <f t="shared" si="192"/>
        <v>955157.77124999987</v>
      </c>
      <c r="K293" s="7">
        <f>IFERROR(VLOOKUP($B293,'SpEd BEA Rates by Month'!$B$4:$O$380,$K$1,0),"")</f>
        <v>0</v>
      </c>
      <c r="L293" s="7">
        <f t="shared" si="193"/>
        <v>0</v>
      </c>
      <c r="M293" s="13">
        <f>VLOOKUP($B293,AAFTE!$C$4:$F$300,4,0)</f>
        <v>0</v>
      </c>
      <c r="N293" s="7">
        <f t="shared" si="194"/>
        <v>0</v>
      </c>
      <c r="O293" s="7">
        <f>IFERROR(VLOOKUP($B293,'SpEd BEA Rates by Month'!$B$4:$O$380,$O$1,0),"")</f>
        <v>0</v>
      </c>
      <c r="P293" s="7">
        <f t="shared" si="195"/>
        <v>0</v>
      </c>
      <c r="Q293" s="13">
        <f>VLOOKUP($B293,AAFTE!$C$4:$G$300,5,0)</f>
        <v>0</v>
      </c>
      <c r="R293" s="7">
        <f t="shared" si="196"/>
        <v>0</v>
      </c>
    </row>
    <row r="294" spans="1:18" ht="15.75" thickBot="1" x14ac:dyDescent="0.3">
      <c r="A294" s="1" t="s">
        <v>202</v>
      </c>
      <c r="B294" s="1" t="s">
        <v>214</v>
      </c>
      <c r="C294" s="7">
        <f>IFERROR(VLOOKUP($B294,'SpEd BEA Rates by Month'!$B$4:$C$380,2,0)," ")</f>
        <v>10370.85</v>
      </c>
      <c r="D294" s="7">
        <f t="shared" si="169"/>
        <v>11926.477499999999</v>
      </c>
      <c r="E294" s="13">
        <f>VLOOKUP($B294,AAFTE!$C$4:$D$300,2,0)</f>
        <v>326.33333333333331</v>
      </c>
      <c r="F294" s="7">
        <f t="shared" si="197"/>
        <v>3892007.1574999993</v>
      </c>
      <c r="G294" s="7">
        <f>IFERROR(VLOOKUP($B294,'SpEd BEA Rates by Month'!$B$4:$O$380,$G$1,0),"")</f>
        <v>10992.29</v>
      </c>
      <c r="H294" s="7">
        <f t="shared" si="191"/>
        <v>12641.1335</v>
      </c>
      <c r="I294" s="13">
        <f>VLOOKUP($B294,AAFTE!$C$4:$F$300,3,0)</f>
        <v>320.5</v>
      </c>
      <c r="J294" s="7">
        <f t="shared" si="192"/>
        <v>4051483.28675</v>
      </c>
      <c r="K294" s="7">
        <f>IFERROR(VLOOKUP($B294,'SpEd BEA Rates by Month'!$B$4:$O$380,$K$1,0),"")</f>
        <v>0</v>
      </c>
      <c r="L294" s="7">
        <f t="shared" si="193"/>
        <v>0</v>
      </c>
      <c r="M294" s="13">
        <f>VLOOKUP($B294,AAFTE!$C$4:$F$300,4,0)</f>
        <v>0</v>
      </c>
      <c r="N294" s="7">
        <f t="shared" si="194"/>
        <v>0</v>
      </c>
      <c r="O294" s="7">
        <f>IFERROR(VLOOKUP($B294,'SpEd BEA Rates by Month'!$B$4:$O$380,$O$1,0),"")</f>
        <v>0</v>
      </c>
      <c r="P294" s="7">
        <f t="shared" si="195"/>
        <v>0</v>
      </c>
      <c r="Q294" s="13">
        <f>VLOOKUP($B294,AAFTE!$C$4:$G$300,5,0)</f>
        <v>0</v>
      </c>
      <c r="R294" s="7">
        <f t="shared" si="196"/>
        <v>0</v>
      </c>
    </row>
    <row r="295" spans="1:18" ht="15.75" thickBot="1" x14ac:dyDescent="0.3">
      <c r="A295" s="1" t="s">
        <v>202</v>
      </c>
      <c r="B295" s="1" t="s">
        <v>215</v>
      </c>
      <c r="C295" s="7">
        <f>IFERROR(VLOOKUP($B295,'SpEd BEA Rates by Month'!$B$4:$C$380,2,0)," ")</f>
        <v>9992.08</v>
      </c>
      <c r="D295" s="7">
        <f t="shared" si="169"/>
        <v>11490.892</v>
      </c>
      <c r="E295" s="13">
        <f>VLOOKUP($B295,AAFTE!$C$4:$D$300,2,0)</f>
        <v>45</v>
      </c>
      <c r="F295" s="7">
        <f t="shared" si="197"/>
        <v>517090.14</v>
      </c>
      <c r="G295" s="7">
        <f>IFERROR(VLOOKUP($B295,'SpEd BEA Rates by Month'!$B$4:$O$380,$G$1,0),"")</f>
        <v>10660.04</v>
      </c>
      <c r="H295" s="7">
        <f t="shared" si="191"/>
        <v>12259.046</v>
      </c>
      <c r="I295" s="13">
        <f>VLOOKUP($B295,AAFTE!$C$4:$F$300,3,0)</f>
        <v>45.75</v>
      </c>
      <c r="J295" s="7">
        <f t="shared" si="192"/>
        <v>560851.35450000002</v>
      </c>
      <c r="K295" s="7">
        <f>IFERROR(VLOOKUP($B295,'SpEd BEA Rates by Month'!$B$4:$O$380,$K$1,0),"")</f>
        <v>0</v>
      </c>
      <c r="L295" s="7">
        <f t="shared" si="193"/>
        <v>0</v>
      </c>
      <c r="M295" s="13">
        <f>VLOOKUP($B295,AAFTE!$C$4:$F$300,4,0)</f>
        <v>0</v>
      </c>
      <c r="N295" s="7">
        <f t="shared" si="194"/>
        <v>0</v>
      </c>
      <c r="O295" s="7">
        <f>IFERROR(VLOOKUP($B295,'SpEd BEA Rates by Month'!$B$4:$O$380,$O$1,0),"")</f>
        <v>0</v>
      </c>
      <c r="P295" s="7">
        <f t="shared" si="195"/>
        <v>0</v>
      </c>
      <c r="Q295" s="13">
        <f>VLOOKUP($B295,AAFTE!$C$4:$G$300,5,0)</f>
        <v>0</v>
      </c>
      <c r="R295" s="7">
        <f t="shared" si="196"/>
        <v>0</v>
      </c>
    </row>
    <row r="296" spans="1:18" ht="15.75" thickBot="1" x14ac:dyDescent="0.3">
      <c r="A296" s="1" t="s">
        <v>202</v>
      </c>
      <c r="B296" s="1" t="s">
        <v>216</v>
      </c>
      <c r="C296" s="7">
        <f>IFERROR(VLOOKUP($B296,'SpEd BEA Rates by Month'!$B$4:$C$380,2,0)," ")</f>
        <v>9952.73</v>
      </c>
      <c r="D296" s="7">
        <f t="shared" si="169"/>
        <v>11445.639499999999</v>
      </c>
      <c r="E296" s="13">
        <f>VLOOKUP($B296,AAFTE!$C$4:$D$300,2,0)</f>
        <v>31.25</v>
      </c>
      <c r="F296" s="7">
        <f t="shared" si="197"/>
        <v>357676.234375</v>
      </c>
      <c r="G296" s="7">
        <f>IFERROR(VLOOKUP($B296,'SpEd BEA Rates by Month'!$B$4:$O$380,$G$1,0),"")</f>
        <v>10475.9</v>
      </c>
      <c r="H296" s="7">
        <f t="shared" si="191"/>
        <v>12047.284999999998</v>
      </c>
      <c r="I296" s="13">
        <f>VLOOKUP($B296,AAFTE!$C$4:$F$300,3,0)</f>
        <v>31.333333333333332</v>
      </c>
      <c r="J296" s="7">
        <f t="shared" si="192"/>
        <v>377481.59666666656</v>
      </c>
      <c r="K296" s="7">
        <f>IFERROR(VLOOKUP($B296,'SpEd BEA Rates by Month'!$B$4:$O$380,$K$1,0),"")</f>
        <v>0</v>
      </c>
      <c r="L296" s="7">
        <f t="shared" si="193"/>
        <v>0</v>
      </c>
      <c r="M296" s="13">
        <f>VLOOKUP($B296,AAFTE!$C$4:$F$300,4,0)</f>
        <v>0</v>
      </c>
      <c r="N296" s="7">
        <f t="shared" si="194"/>
        <v>0</v>
      </c>
      <c r="O296" s="7">
        <f>IFERROR(VLOOKUP($B296,'SpEd BEA Rates by Month'!$B$4:$O$380,$O$1,0),"")</f>
        <v>0</v>
      </c>
      <c r="P296" s="7">
        <f t="shared" si="195"/>
        <v>0</v>
      </c>
      <c r="Q296" s="13">
        <f>VLOOKUP($B296,AAFTE!$C$4:$G$300,5,0)</f>
        <v>0</v>
      </c>
      <c r="R296" s="7">
        <f t="shared" si="196"/>
        <v>0</v>
      </c>
    </row>
    <row r="297" spans="1:18" ht="15.75" thickBot="1" x14ac:dyDescent="0.3">
      <c r="A297" s="5" t="s">
        <v>361</v>
      </c>
      <c r="B297" s="5" t="s">
        <v>844</v>
      </c>
      <c r="C297" s="28" t="str">
        <f>IFERROR(VLOOKUP($B297,'SpEd BEA Rates by Month'!$B$4:$C$380,2,0)," ")</f>
        <v xml:space="preserve"> </v>
      </c>
      <c r="D297" s="11">
        <f>F297/E297</f>
        <v>11656.145618501721</v>
      </c>
      <c r="E297" s="25">
        <f>SUM(E282:E296)</f>
        <v>1304.8333333333335</v>
      </c>
      <c r="F297" s="17">
        <f>SUM(F282:F296)</f>
        <v>15209327.341208331</v>
      </c>
      <c r="G297" s="18" t="str">
        <f>IFERROR(VLOOKUP($B297,'SpEd BEA Rates by Month'!$B$4:$O$380,$G$1,0),"")</f>
        <v/>
      </c>
      <c r="H297" s="10">
        <f>J297/I297</f>
        <v>12327.51777548391</v>
      </c>
      <c r="I297" s="15">
        <f>SUM(I282:I296)</f>
        <v>1326</v>
      </c>
      <c r="J297" s="18">
        <f>SUM(J282:J296)</f>
        <v>16346288.570291664</v>
      </c>
      <c r="K297" s="8" t="str">
        <f>IFERROR(VLOOKUP($B297,'SpEd BEA Rates by Month'!$B$4:$O$380,$K$1,0),"")</f>
        <v/>
      </c>
      <c r="L297" s="9" t="e">
        <f>N297/M297</f>
        <v>#DIV/0!</v>
      </c>
      <c r="M297" s="19">
        <f>SUM(M282:M296)</f>
        <v>0</v>
      </c>
      <c r="N297" s="9">
        <f>SUM(N282:N296)</f>
        <v>0</v>
      </c>
      <c r="O297" s="21" t="str">
        <f>IFERROR(VLOOKUP($B297,'SpEd BEA Rates by Month'!$B$4:$O$380,$O$1,0),"")</f>
        <v/>
      </c>
      <c r="P297" s="21" t="e">
        <f>R297/Q297</f>
        <v>#DIV/0!</v>
      </c>
      <c r="Q297" s="23">
        <f>SUM(Q282:Q296)</f>
        <v>0</v>
      </c>
      <c r="R297" s="21">
        <f>SUM(R282:R296)</f>
        <v>0</v>
      </c>
    </row>
    <row r="298" spans="1:18" ht="15.75" thickBot="1" x14ac:dyDescent="0.3">
      <c r="A298" s="5"/>
      <c r="B298" s="5" t="s">
        <v>872</v>
      </c>
      <c r="C298" s="28" t="str">
        <f>IFERROR(VLOOKUP($B298,'SpEd BEA Rates by Month'!$B$4:$C$380,2,0)," ")</f>
        <v xml:space="preserve"> </v>
      </c>
      <c r="D298" s="11">
        <f>D297/12</f>
        <v>971.34546820847675</v>
      </c>
      <c r="E298" s="14"/>
      <c r="F298" s="24"/>
      <c r="G298" s="18" t="str">
        <f>IFERROR(VLOOKUP($B298,'SpEd BEA Rates by Month'!$B$4:$O$380,$G$1,0),"")</f>
        <v/>
      </c>
      <c r="H298" s="10">
        <f>H297/12</f>
        <v>1027.2931479569925</v>
      </c>
      <c r="I298" s="15"/>
      <c r="J298" s="18"/>
      <c r="K298" s="8" t="str">
        <f>IFERROR(VLOOKUP($B298,'SpEd BEA Rates by Month'!$B$4:$O$380,$K$1,0),"")</f>
        <v/>
      </c>
      <c r="L298" s="9" t="e">
        <f>L297/12</f>
        <v>#DIV/0!</v>
      </c>
      <c r="M298" s="19"/>
      <c r="N298" s="9"/>
      <c r="O298" s="21" t="str">
        <f>IFERROR(VLOOKUP($B298,'SpEd BEA Rates by Month'!$B$4:$O$380,$O$1,0),"")</f>
        <v/>
      </c>
      <c r="P298" s="21" t="e">
        <f>P297/12</f>
        <v>#DIV/0!</v>
      </c>
      <c r="Q298" s="23"/>
      <c r="R298" s="21"/>
    </row>
    <row r="299" spans="1:18" ht="15.75" thickBot="1" x14ac:dyDescent="0.3">
      <c r="A299" s="5"/>
      <c r="B299" s="5" t="s">
        <v>853</v>
      </c>
      <c r="C299" s="28" t="str">
        <f>IFERROR(VLOOKUP($B299,'SpEd BEA Rates by Month'!$B$4:$C$380,2,0)," ")</f>
        <v xml:space="preserve"> </v>
      </c>
      <c r="D299" s="11">
        <f>0.05*D298</f>
        <v>48.567273410423837</v>
      </c>
      <c r="E299" s="14"/>
      <c r="F299" s="24"/>
      <c r="G299" s="18" t="str">
        <f>IFERROR(VLOOKUP($B299,'SpEd BEA Rates by Month'!$B$4:$O$380,$G$1,0),"")</f>
        <v/>
      </c>
      <c r="H299" s="10">
        <f>0.05*H298</f>
        <v>51.364657397849626</v>
      </c>
      <c r="I299" s="15"/>
      <c r="J299" s="18"/>
      <c r="K299" s="8" t="str">
        <f>IFERROR(VLOOKUP($B299,'SpEd BEA Rates by Month'!$B$4:$O$380,$K$1,0),"")</f>
        <v/>
      </c>
      <c r="L299" s="9" t="e">
        <f>0.05*L298</f>
        <v>#DIV/0!</v>
      </c>
      <c r="M299" s="19"/>
      <c r="N299" s="9"/>
      <c r="O299" s="21" t="str">
        <f>IFERROR(VLOOKUP($B299,'SpEd BEA Rates by Month'!$B$4:$O$380,$O$1,0),"")</f>
        <v/>
      </c>
      <c r="P299" s="21" t="e">
        <f>0.05*P298</f>
        <v>#DIV/0!</v>
      </c>
      <c r="Q299" s="23"/>
      <c r="R299" s="21"/>
    </row>
    <row r="300" spans="1:18" ht="15.75" thickBot="1" x14ac:dyDescent="0.3">
      <c r="A300" s="5"/>
      <c r="B300" s="5" t="s">
        <v>377</v>
      </c>
      <c r="C300" s="28" t="str">
        <f>IFERROR(VLOOKUP($B300,'SpEd BEA Rates by Month'!$B$4:$C$380,2,0)," ")</f>
        <v xml:space="preserve"> </v>
      </c>
      <c r="D300" s="11">
        <f>D298-D299</f>
        <v>922.77819479805294</v>
      </c>
      <c r="E300" s="14"/>
      <c r="F300" s="11"/>
      <c r="G300" s="18" t="str">
        <f>IFERROR(VLOOKUP($B300,'SpEd BEA Rates by Month'!$B$4:$O$380,$G$1,0),"")</f>
        <v/>
      </c>
      <c r="H300" s="10">
        <f>H298-H299</f>
        <v>975.9284905591428</v>
      </c>
      <c r="I300" s="15"/>
      <c r="J300" s="18"/>
      <c r="K300" s="8" t="str">
        <f>IFERROR(VLOOKUP($B300,'SpEd BEA Rates by Month'!$B$4:$O$380,$K$1,0),"")</f>
        <v/>
      </c>
      <c r="L300" s="9" t="e">
        <f>L298-L299</f>
        <v>#DIV/0!</v>
      </c>
      <c r="M300" s="19"/>
      <c r="N300" s="9"/>
      <c r="O300" s="21" t="str">
        <f>IFERROR(VLOOKUP($B300,'SpEd BEA Rates by Month'!$B$4:$O$380,$O$1,0),"")</f>
        <v/>
      </c>
      <c r="P300" s="21" t="e">
        <f>P298-P299</f>
        <v>#DIV/0!</v>
      </c>
      <c r="Q300" s="23"/>
      <c r="R300" s="21"/>
    </row>
    <row r="301" spans="1:18" ht="15.75" thickBot="1" x14ac:dyDescent="0.3">
      <c r="A301" s="1" t="s">
        <v>217</v>
      </c>
      <c r="B301" s="1" t="s">
        <v>218</v>
      </c>
      <c r="C301" s="7">
        <f>IFERROR(VLOOKUP($B301,'SpEd BEA Rates by Month'!$B$4:$C$380,2,0)," ")</f>
        <v>10116.26</v>
      </c>
      <c r="D301" s="7">
        <f t="shared" si="169"/>
        <v>11633.698999999999</v>
      </c>
      <c r="E301" s="13">
        <f>VLOOKUP($B301,AAFTE!$C$4:$D$300,2,0)</f>
        <v>1.8181818181818181</v>
      </c>
      <c r="F301" s="7">
        <f>D301*E301</f>
        <v>21152.179999999997</v>
      </c>
      <c r="G301" s="7">
        <f>IFERROR(VLOOKUP($B301,'SpEd BEA Rates by Month'!$B$4:$O$380,$G$1,0),"")</f>
        <v>10654.69</v>
      </c>
      <c r="H301" s="7">
        <f t="shared" ref="H301:H304" si="198">G301*1.15</f>
        <v>12252.8935</v>
      </c>
      <c r="I301" s="13">
        <f>VLOOKUP($B301,AAFTE!$C$4:$F$300,3,0)</f>
        <v>2.0833333333333335</v>
      </c>
      <c r="J301" s="7">
        <f t="shared" ref="J301:J304" si="199">H301*I301</f>
        <v>25526.861458333336</v>
      </c>
      <c r="K301" s="7">
        <f>IFERROR(VLOOKUP($B301,'SpEd BEA Rates by Month'!$B$4:$O$380,$K$1,0),"")</f>
        <v>0</v>
      </c>
      <c r="L301" s="7">
        <f t="shared" ref="L301:L304" si="200">K301*1.15</f>
        <v>0</v>
      </c>
      <c r="M301" s="13">
        <f>VLOOKUP($B301,AAFTE!$C$4:$F$300,4,0)</f>
        <v>0</v>
      </c>
      <c r="N301" s="7">
        <f t="shared" ref="N301:N304" si="201">L301*M301</f>
        <v>0</v>
      </c>
      <c r="O301" s="7">
        <f>IFERROR(VLOOKUP($B301,'SpEd BEA Rates by Month'!$B$4:$O$380,$O$1,0),"")</f>
        <v>0</v>
      </c>
      <c r="P301" s="7">
        <f t="shared" ref="P301:P304" si="202">O301*1.15</f>
        <v>0</v>
      </c>
      <c r="Q301" s="13">
        <f>VLOOKUP($B301,AAFTE!$C$4:$G$300,5,0)</f>
        <v>0</v>
      </c>
      <c r="R301" s="7">
        <f t="shared" ref="R301:R304" si="203">P301*Q301</f>
        <v>0</v>
      </c>
    </row>
    <row r="302" spans="1:18" ht="15.75" thickBot="1" x14ac:dyDescent="0.3">
      <c r="A302" s="1" t="s">
        <v>217</v>
      </c>
      <c r="B302" s="1" t="s">
        <v>219</v>
      </c>
      <c r="C302" s="7">
        <f>IFERROR(VLOOKUP($B302,'SpEd BEA Rates by Month'!$B$4:$C$380,2,0)," ")</f>
        <v>10034.43</v>
      </c>
      <c r="D302" s="7">
        <f t="shared" si="169"/>
        <v>11539.594499999999</v>
      </c>
      <c r="E302" s="13">
        <f>VLOOKUP($B302,AAFTE!$C$4:$D$300,2,0)</f>
        <v>6.666666666666667</v>
      </c>
      <c r="F302" s="7">
        <f t="shared" ref="F302:F304" si="204">D302*E302</f>
        <v>76930.63</v>
      </c>
      <c r="G302" s="7">
        <f>IFERROR(VLOOKUP($B302,'SpEd BEA Rates by Month'!$B$4:$O$380,$G$1,0),"")</f>
        <v>10576.31</v>
      </c>
      <c r="H302" s="7">
        <f t="shared" si="198"/>
        <v>12162.756499999998</v>
      </c>
      <c r="I302" s="13">
        <f>VLOOKUP($B302,AAFTE!$C$4:$F$300,3,0)</f>
        <v>6.75</v>
      </c>
      <c r="J302" s="7">
        <f t="shared" si="199"/>
        <v>82098.606374999988</v>
      </c>
      <c r="K302" s="7">
        <f>IFERROR(VLOOKUP($B302,'SpEd BEA Rates by Month'!$B$4:$O$380,$K$1,0),"")</f>
        <v>0</v>
      </c>
      <c r="L302" s="7">
        <f t="shared" si="200"/>
        <v>0</v>
      </c>
      <c r="M302" s="13">
        <f>VLOOKUP($B302,AAFTE!$C$4:$F$300,4,0)</f>
        <v>0</v>
      </c>
      <c r="N302" s="7">
        <f t="shared" si="201"/>
        <v>0</v>
      </c>
      <c r="O302" s="7">
        <f>IFERROR(VLOOKUP($B302,'SpEd BEA Rates by Month'!$B$4:$O$380,$O$1,0),"")</f>
        <v>0</v>
      </c>
      <c r="P302" s="7">
        <f t="shared" si="202"/>
        <v>0</v>
      </c>
      <c r="Q302" s="13">
        <f>VLOOKUP($B302,AAFTE!$C$4:$G$300,5,0)</f>
        <v>0</v>
      </c>
      <c r="R302" s="7">
        <f t="shared" si="203"/>
        <v>0</v>
      </c>
    </row>
    <row r="303" spans="1:18" ht="15.75" thickBot="1" x14ac:dyDescent="0.3">
      <c r="A303" s="1" t="s">
        <v>217</v>
      </c>
      <c r="B303" s="1" t="s">
        <v>220</v>
      </c>
      <c r="C303" s="7">
        <f>IFERROR(VLOOKUP($B303,'SpEd BEA Rates by Month'!$B$4:$C$380,2,0)," ")</f>
        <v>10231.01</v>
      </c>
      <c r="D303" s="7">
        <f t="shared" si="169"/>
        <v>11765.6615</v>
      </c>
      <c r="E303" s="13">
        <f>VLOOKUP($B303,AAFTE!$C$4:$D$300,2,0)</f>
        <v>7.083333333333333</v>
      </c>
      <c r="F303" s="7">
        <f t="shared" si="204"/>
        <v>83340.10229166667</v>
      </c>
      <c r="G303" s="7">
        <f>IFERROR(VLOOKUP($B303,'SpEd BEA Rates by Month'!$B$4:$O$380,$G$1,0),"")</f>
        <v>10864.92</v>
      </c>
      <c r="H303" s="7">
        <f t="shared" si="198"/>
        <v>12494.657999999999</v>
      </c>
      <c r="I303" s="13">
        <f>VLOOKUP($B303,AAFTE!$C$4:$F$300,3,0)</f>
        <v>7.083333333333333</v>
      </c>
      <c r="J303" s="7">
        <f t="shared" si="199"/>
        <v>88503.827499999999</v>
      </c>
      <c r="K303" s="7">
        <f>IFERROR(VLOOKUP($B303,'SpEd BEA Rates by Month'!$B$4:$O$380,$K$1,0),"")</f>
        <v>0</v>
      </c>
      <c r="L303" s="7">
        <f t="shared" si="200"/>
        <v>0</v>
      </c>
      <c r="M303" s="13">
        <f>VLOOKUP($B303,AAFTE!$C$4:$F$300,4,0)</f>
        <v>0</v>
      </c>
      <c r="N303" s="7">
        <f t="shared" si="201"/>
        <v>0</v>
      </c>
      <c r="O303" s="7">
        <f>IFERROR(VLOOKUP($B303,'SpEd BEA Rates by Month'!$B$4:$O$380,$O$1,0),"")</f>
        <v>0</v>
      </c>
      <c r="P303" s="7">
        <f t="shared" si="202"/>
        <v>0</v>
      </c>
      <c r="Q303" s="13">
        <f>VLOOKUP($B303,AAFTE!$C$4:$G$300,5,0)</f>
        <v>0</v>
      </c>
      <c r="R303" s="7">
        <f t="shared" si="203"/>
        <v>0</v>
      </c>
    </row>
    <row r="304" spans="1:18" ht="15.75" thickBot="1" x14ac:dyDescent="0.3">
      <c r="A304" s="1" t="s">
        <v>217</v>
      </c>
      <c r="B304" s="1" t="s">
        <v>221</v>
      </c>
      <c r="C304" s="7">
        <f>IFERROR(VLOOKUP($B304,'SpEd BEA Rates by Month'!$B$4:$C$380,2,0)," ")</f>
        <v>11247.06</v>
      </c>
      <c r="D304" s="7">
        <f t="shared" si="169"/>
        <v>12934.118999999999</v>
      </c>
      <c r="E304" s="13">
        <f>VLOOKUP($B304,AAFTE!$C$4:$D$300,2,0)</f>
        <v>0</v>
      </c>
      <c r="F304" s="7">
        <f t="shared" si="204"/>
        <v>0</v>
      </c>
      <c r="G304" s="7">
        <f>IFERROR(VLOOKUP($B304,'SpEd BEA Rates by Month'!$B$4:$O$380,$G$1,0),"")</f>
        <v>13575.07</v>
      </c>
      <c r="H304" s="7">
        <f t="shared" si="198"/>
        <v>15611.330499999998</v>
      </c>
      <c r="I304" s="13">
        <f>VLOOKUP($B304,AAFTE!$C$4:$F$300,3,0)</f>
        <v>0</v>
      </c>
      <c r="J304" s="7">
        <f t="shared" si="199"/>
        <v>0</v>
      </c>
      <c r="K304" s="7">
        <f>IFERROR(VLOOKUP($B304,'SpEd BEA Rates by Month'!$B$4:$O$380,$K$1,0),"")</f>
        <v>0</v>
      </c>
      <c r="L304" s="7">
        <f t="shared" si="200"/>
        <v>0</v>
      </c>
      <c r="M304" s="13">
        <f>VLOOKUP($B304,AAFTE!$C$4:$F$300,4,0)</f>
        <v>0</v>
      </c>
      <c r="N304" s="7">
        <f t="shared" si="201"/>
        <v>0</v>
      </c>
      <c r="O304" s="7">
        <f>IFERROR(VLOOKUP($B304,'SpEd BEA Rates by Month'!$B$4:$O$380,$O$1,0),"")</f>
        <v>0</v>
      </c>
      <c r="P304" s="7">
        <f t="shared" si="202"/>
        <v>0</v>
      </c>
      <c r="Q304" s="13">
        <f>VLOOKUP($B304,AAFTE!$C$4:$G$300,5,0)</f>
        <v>0</v>
      </c>
      <c r="R304" s="7">
        <f t="shared" si="203"/>
        <v>0</v>
      </c>
    </row>
    <row r="305" spans="1:18" ht="15.75" thickBot="1" x14ac:dyDescent="0.3">
      <c r="A305" s="5" t="s">
        <v>362</v>
      </c>
      <c r="B305" s="5" t="s">
        <v>844</v>
      </c>
      <c r="C305" s="28" t="str">
        <f>IFERROR(VLOOKUP($B305,'SpEd BEA Rates by Month'!$B$4:$C$380,2,0)," ")</f>
        <v xml:space="preserve"> </v>
      </c>
      <c r="D305" s="11">
        <f>F305/E305</f>
        <v>11653.442541362532</v>
      </c>
      <c r="E305" s="25">
        <f>SUM(E301:E304)</f>
        <v>15.568181818181817</v>
      </c>
      <c r="F305" s="17">
        <f>SUM(F301:F304)</f>
        <v>181422.91229166667</v>
      </c>
      <c r="G305" s="18" t="str">
        <f>IFERROR(VLOOKUP($B305,'SpEd BEA Rates by Month'!$B$4:$O$380,$G$1,0),"")</f>
        <v/>
      </c>
      <c r="H305" s="10">
        <f>J305/I305</f>
        <v>12322.259392670156</v>
      </c>
      <c r="I305" s="15">
        <f>SUM(I301:I304)</f>
        <v>15.916666666666668</v>
      </c>
      <c r="J305" s="18">
        <f>SUM(J301:J304)</f>
        <v>196129.29533333331</v>
      </c>
      <c r="K305" s="8" t="str">
        <f>IFERROR(VLOOKUP($B305,'SpEd BEA Rates by Month'!$B$4:$O$380,$K$1,0),"")</f>
        <v/>
      </c>
      <c r="L305" s="9" t="e">
        <f>N305/M305</f>
        <v>#DIV/0!</v>
      </c>
      <c r="M305" s="19">
        <f>SUM(M301:M304)</f>
        <v>0</v>
      </c>
      <c r="N305" s="9">
        <f>SUM(N301:N304)</f>
        <v>0</v>
      </c>
      <c r="O305" s="21" t="str">
        <f>IFERROR(VLOOKUP($B305,'SpEd BEA Rates by Month'!$B$4:$O$380,$O$1,0),"")</f>
        <v/>
      </c>
      <c r="P305" s="21" t="e">
        <f>R305/Q305</f>
        <v>#DIV/0!</v>
      </c>
      <c r="Q305" s="23">
        <f>SUM(Q301:Q304)</f>
        <v>0</v>
      </c>
      <c r="R305" s="21">
        <f>SUM(R301:R304)</f>
        <v>0</v>
      </c>
    </row>
    <row r="306" spans="1:18" ht="15.75" thickBot="1" x14ac:dyDescent="0.3">
      <c r="A306" s="5"/>
      <c r="B306" s="5" t="s">
        <v>872</v>
      </c>
      <c r="C306" s="28" t="str">
        <f>IFERROR(VLOOKUP($B306,'SpEd BEA Rates by Month'!$B$4:$C$380,2,0)," ")</f>
        <v xml:space="preserve"> </v>
      </c>
      <c r="D306" s="11">
        <f>D305/12</f>
        <v>971.12021178021098</v>
      </c>
      <c r="E306" s="14"/>
      <c r="F306" s="24"/>
      <c r="G306" s="18" t="str">
        <f>IFERROR(VLOOKUP($B306,'SpEd BEA Rates by Month'!$B$4:$O$380,$G$1,0),"")</f>
        <v/>
      </c>
      <c r="H306" s="10">
        <f>H305/12</f>
        <v>1026.8549493891796</v>
      </c>
      <c r="I306" s="15"/>
      <c r="J306" s="18"/>
      <c r="K306" s="8" t="str">
        <f>IFERROR(VLOOKUP($B306,'SpEd BEA Rates by Month'!$B$4:$O$380,$K$1,0),"")</f>
        <v/>
      </c>
      <c r="L306" s="9" t="e">
        <f>L305/12</f>
        <v>#DIV/0!</v>
      </c>
      <c r="M306" s="19"/>
      <c r="N306" s="9"/>
      <c r="O306" s="21" t="str">
        <f>IFERROR(VLOOKUP($B306,'SpEd BEA Rates by Month'!$B$4:$O$380,$O$1,0),"")</f>
        <v/>
      </c>
      <c r="P306" s="21" t="e">
        <f>P305/12</f>
        <v>#DIV/0!</v>
      </c>
      <c r="Q306" s="23"/>
      <c r="R306" s="21"/>
    </row>
    <row r="307" spans="1:18" ht="15.75" thickBot="1" x14ac:dyDescent="0.3">
      <c r="A307" s="5"/>
      <c r="B307" s="5" t="s">
        <v>853</v>
      </c>
      <c r="C307" s="28" t="str">
        <f>IFERROR(VLOOKUP($B307,'SpEd BEA Rates by Month'!$B$4:$C$380,2,0)," ")</f>
        <v xml:space="preserve"> </v>
      </c>
      <c r="D307" s="11">
        <f>0.05*D306</f>
        <v>48.556010589010555</v>
      </c>
      <c r="E307" s="14"/>
      <c r="F307" s="24"/>
      <c r="G307" s="18" t="str">
        <f>IFERROR(VLOOKUP($B307,'SpEd BEA Rates by Month'!$B$4:$O$380,$G$1,0),"")</f>
        <v/>
      </c>
      <c r="H307" s="10">
        <f>0.05*H306</f>
        <v>51.342747469458985</v>
      </c>
      <c r="I307" s="15"/>
      <c r="J307" s="18"/>
      <c r="K307" s="8" t="str">
        <f>IFERROR(VLOOKUP($B307,'SpEd BEA Rates by Month'!$B$4:$O$380,$K$1,0),"")</f>
        <v/>
      </c>
      <c r="L307" s="9" t="e">
        <f>0.05*L306</f>
        <v>#DIV/0!</v>
      </c>
      <c r="M307" s="19"/>
      <c r="N307" s="9"/>
      <c r="O307" s="21" t="str">
        <f>IFERROR(VLOOKUP($B307,'SpEd BEA Rates by Month'!$B$4:$O$380,$O$1,0),"")</f>
        <v/>
      </c>
      <c r="P307" s="21" t="e">
        <f>0.05*P306</f>
        <v>#DIV/0!</v>
      </c>
      <c r="Q307" s="23"/>
      <c r="R307" s="21"/>
    </row>
    <row r="308" spans="1:18" ht="15.75" thickBot="1" x14ac:dyDescent="0.3">
      <c r="A308" s="5"/>
      <c r="B308" s="5" t="s">
        <v>377</v>
      </c>
      <c r="C308" s="28" t="str">
        <f>IFERROR(VLOOKUP($B308,'SpEd BEA Rates by Month'!$B$4:$C$380,2,0)," ")</f>
        <v xml:space="preserve"> </v>
      </c>
      <c r="D308" s="11">
        <f>D306-D307</f>
        <v>922.56420119120048</v>
      </c>
      <c r="E308" s="14"/>
      <c r="F308" s="11"/>
      <c r="G308" s="18" t="str">
        <f>IFERROR(VLOOKUP($B308,'SpEd BEA Rates by Month'!$B$4:$O$380,$G$1,0),"")</f>
        <v/>
      </c>
      <c r="H308" s="10">
        <f>H306-H307</f>
        <v>975.51220191972061</v>
      </c>
      <c r="I308" s="15"/>
      <c r="J308" s="18"/>
      <c r="K308" s="8" t="str">
        <f>IFERROR(VLOOKUP($B308,'SpEd BEA Rates by Month'!$B$4:$O$380,$K$1,0),"")</f>
        <v/>
      </c>
      <c r="L308" s="9" t="e">
        <f>L306-L307</f>
        <v>#DIV/0!</v>
      </c>
      <c r="M308" s="19"/>
      <c r="N308" s="9"/>
      <c r="O308" s="21" t="str">
        <f>IFERROR(VLOOKUP($B308,'SpEd BEA Rates by Month'!$B$4:$O$380,$O$1,0),"")</f>
        <v/>
      </c>
      <c r="P308" s="21" t="e">
        <f>P306-P307</f>
        <v>#DIV/0!</v>
      </c>
      <c r="Q308" s="23"/>
      <c r="R308" s="21"/>
    </row>
    <row r="309" spans="1:18" ht="15.75" thickBot="1" x14ac:dyDescent="0.3">
      <c r="A309" s="1" t="s">
        <v>222</v>
      </c>
      <c r="B309" s="1" t="s">
        <v>223</v>
      </c>
      <c r="C309" s="7">
        <f>IFERROR(VLOOKUP($B309,'SpEd BEA Rates by Month'!$B$4:$C$380,2,0)," ")</f>
        <v>10544.79</v>
      </c>
      <c r="D309" s="7">
        <f t="shared" si="169"/>
        <v>12126.5085</v>
      </c>
      <c r="E309" s="13">
        <f>VLOOKUP($B309,AAFTE!$C$4:$D$300,2,0)</f>
        <v>14.333333333333334</v>
      </c>
      <c r="F309" s="7">
        <f>D309*E309</f>
        <v>173813.2885</v>
      </c>
      <c r="G309" s="7">
        <f>IFERROR(VLOOKUP($B309,'SpEd BEA Rates by Month'!$B$4:$O$380,$G$1,0),"")</f>
        <v>11135.15</v>
      </c>
      <c r="H309" s="7">
        <f t="shared" ref="H309:H315" si="205">G309*1.15</f>
        <v>12805.422499999999</v>
      </c>
      <c r="I309" s="13">
        <f>VLOOKUP($B309,AAFTE!$C$4:$F$300,3,0)</f>
        <v>12.833333333333334</v>
      </c>
      <c r="J309" s="7">
        <f t="shared" ref="J309:J315" si="206">H309*I309</f>
        <v>164336.25541666665</v>
      </c>
      <c r="K309" s="7">
        <f>IFERROR(VLOOKUP($B309,'SpEd BEA Rates by Month'!$B$4:$O$380,$K$1,0),"")</f>
        <v>0</v>
      </c>
      <c r="L309" s="7">
        <f t="shared" ref="L309:L315" si="207">K309*1.15</f>
        <v>0</v>
      </c>
      <c r="M309" s="13">
        <f>VLOOKUP($B309,AAFTE!$C$4:$F$300,4,0)</f>
        <v>0</v>
      </c>
      <c r="N309" s="7">
        <f t="shared" ref="N309:N315" si="208">L309*M309</f>
        <v>0</v>
      </c>
      <c r="O309" s="7">
        <f>IFERROR(VLOOKUP($B309,'SpEd BEA Rates by Month'!$B$4:$O$380,$O$1,0),"")</f>
        <v>0</v>
      </c>
      <c r="P309" s="7">
        <f t="shared" ref="P309:P315" si="209">O309*1.15</f>
        <v>0</v>
      </c>
      <c r="Q309" s="13">
        <f>VLOOKUP($B309,AAFTE!$C$4:$G$300,5,0)</f>
        <v>0</v>
      </c>
      <c r="R309" s="7">
        <f t="shared" ref="R309:R315" si="210">P309*Q309</f>
        <v>0</v>
      </c>
    </row>
    <row r="310" spans="1:18" ht="15.75" thickBot="1" x14ac:dyDescent="0.3">
      <c r="A310" s="1" t="s">
        <v>222</v>
      </c>
      <c r="B310" s="1" t="s">
        <v>224</v>
      </c>
      <c r="C310" s="7">
        <f>IFERROR(VLOOKUP($B310,'SpEd BEA Rates by Month'!$B$4:$C$380,2,0)," ")</f>
        <v>10280.35</v>
      </c>
      <c r="D310" s="7">
        <f t="shared" si="169"/>
        <v>11822.4025</v>
      </c>
      <c r="E310" s="13">
        <f>VLOOKUP($B310,AAFTE!$C$4:$D$300,2,0)</f>
        <v>13.666666666666666</v>
      </c>
      <c r="F310" s="7">
        <f t="shared" ref="F310:F315" si="211">D310*E310</f>
        <v>161572.83416666667</v>
      </c>
      <c r="G310" s="7">
        <f>IFERROR(VLOOKUP($B310,'SpEd BEA Rates by Month'!$B$4:$O$380,$G$1,0),"")</f>
        <v>10886.42</v>
      </c>
      <c r="H310" s="7">
        <f t="shared" si="205"/>
        <v>12519.383</v>
      </c>
      <c r="I310" s="13">
        <f>VLOOKUP($B310,AAFTE!$C$4:$F$300,3,0)</f>
        <v>14.333333333333334</v>
      </c>
      <c r="J310" s="7">
        <f t="shared" si="206"/>
        <v>179444.48966666666</v>
      </c>
      <c r="K310" s="7">
        <f>IFERROR(VLOOKUP($B310,'SpEd BEA Rates by Month'!$B$4:$O$380,$K$1,0),"")</f>
        <v>0</v>
      </c>
      <c r="L310" s="7">
        <f t="shared" si="207"/>
        <v>0</v>
      </c>
      <c r="M310" s="13">
        <f>VLOOKUP($B310,AAFTE!$C$4:$F$300,4,0)</f>
        <v>0</v>
      </c>
      <c r="N310" s="7">
        <f t="shared" si="208"/>
        <v>0</v>
      </c>
      <c r="O310" s="7">
        <f>IFERROR(VLOOKUP($B310,'SpEd BEA Rates by Month'!$B$4:$O$380,$O$1,0),"")</f>
        <v>0</v>
      </c>
      <c r="P310" s="7">
        <f t="shared" si="209"/>
        <v>0</v>
      </c>
      <c r="Q310" s="13">
        <f>VLOOKUP($B310,AAFTE!$C$4:$G$300,5,0)</f>
        <v>0</v>
      </c>
      <c r="R310" s="7">
        <f t="shared" si="210"/>
        <v>0</v>
      </c>
    </row>
    <row r="311" spans="1:18" ht="15.75" thickBot="1" x14ac:dyDescent="0.3">
      <c r="A311" s="1" t="s">
        <v>222</v>
      </c>
      <c r="B311" s="1" t="s">
        <v>225</v>
      </c>
      <c r="C311" s="7">
        <f>IFERROR(VLOOKUP($B311,'SpEd BEA Rates by Month'!$B$4:$C$380,2,0)," ")</f>
        <v>10351.08</v>
      </c>
      <c r="D311" s="7">
        <f t="shared" si="169"/>
        <v>11903.741999999998</v>
      </c>
      <c r="E311" s="13">
        <f>VLOOKUP($B311,AAFTE!$C$4:$D$300,2,0)</f>
        <v>3.1666666666666665</v>
      </c>
      <c r="F311" s="7">
        <f t="shared" si="211"/>
        <v>37695.18299999999</v>
      </c>
      <c r="G311" s="7">
        <f>IFERROR(VLOOKUP($B311,'SpEd BEA Rates by Month'!$B$4:$O$380,$G$1,0),"")</f>
        <v>10702.32</v>
      </c>
      <c r="H311" s="7">
        <f t="shared" si="205"/>
        <v>12307.667999999998</v>
      </c>
      <c r="I311" s="13">
        <f>VLOOKUP($B311,AAFTE!$C$4:$F$300,3,0)</f>
        <v>3.1666666666666665</v>
      </c>
      <c r="J311" s="7">
        <f t="shared" si="206"/>
        <v>38974.281999999992</v>
      </c>
      <c r="K311" s="7">
        <f>IFERROR(VLOOKUP($B311,'SpEd BEA Rates by Month'!$B$4:$O$380,$K$1,0),"")</f>
        <v>0</v>
      </c>
      <c r="L311" s="7">
        <f t="shared" si="207"/>
        <v>0</v>
      </c>
      <c r="M311" s="13">
        <f>VLOOKUP($B311,AAFTE!$C$4:$F$300,4,0)</f>
        <v>0</v>
      </c>
      <c r="N311" s="7">
        <f t="shared" si="208"/>
        <v>0</v>
      </c>
      <c r="O311" s="7">
        <f>IFERROR(VLOOKUP($B311,'SpEd BEA Rates by Month'!$B$4:$O$380,$O$1,0),"")</f>
        <v>0</v>
      </c>
      <c r="P311" s="7">
        <f t="shared" si="209"/>
        <v>0</v>
      </c>
      <c r="Q311" s="13">
        <f>VLOOKUP($B311,AAFTE!$C$4:$G$300,5,0)</f>
        <v>0</v>
      </c>
      <c r="R311" s="7">
        <f t="shared" si="210"/>
        <v>0</v>
      </c>
    </row>
    <row r="312" spans="1:18" ht="15.75" thickBot="1" x14ac:dyDescent="0.3">
      <c r="A312" s="1" t="s">
        <v>222</v>
      </c>
      <c r="B312" s="1" t="s">
        <v>226</v>
      </c>
      <c r="C312" s="7">
        <f>IFERROR(VLOOKUP($B312,'SpEd BEA Rates by Month'!$B$4:$C$380,2,0)," ")</f>
        <v>10861.12</v>
      </c>
      <c r="D312" s="7">
        <f t="shared" si="169"/>
        <v>12490.288</v>
      </c>
      <c r="E312" s="13">
        <f>VLOOKUP($B312,AAFTE!$C$4:$D$300,2,0)</f>
        <v>2.6666666666666665</v>
      </c>
      <c r="F312" s="7">
        <f t="shared" si="211"/>
        <v>33307.434666666668</v>
      </c>
      <c r="G312" s="7">
        <f>IFERROR(VLOOKUP($B312,'SpEd BEA Rates by Month'!$B$4:$O$380,$G$1,0),"")</f>
        <v>11494.73</v>
      </c>
      <c r="H312" s="7">
        <f t="shared" si="205"/>
        <v>13218.939499999999</v>
      </c>
      <c r="I312" s="13">
        <f>VLOOKUP($B312,AAFTE!$C$4:$F$300,3,0)</f>
        <v>2.25</v>
      </c>
      <c r="J312" s="7">
        <f t="shared" si="206"/>
        <v>29742.613874999995</v>
      </c>
      <c r="K312" s="7">
        <f>IFERROR(VLOOKUP($B312,'SpEd BEA Rates by Month'!$B$4:$O$380,$K$1,0),"")</f>
        <v>0</v>
      </c>
      <c r="L312" s="7">
        <f t="shared" si="207"/>
        <v>0</v>
      </c>
      <c r="M312" s="13">
        <f>VLOOKUP($B312,AAFTE!$C$4:$F$300,4,0)</f>
        <v>0</v>
      </c>
      <c r="N312" s="7">
        <f t="shared" si="208"/>
        <v>0</v>
      </c>
      <c r="O312" s="7">
        <f>IFERROR(VLOOKUP($B312,'SpEd BEA Rates by Month'!$B$4:$O$380,$O$1,0),"")</f>
        <v>0</v>
      </c>
      <c r="P312" s="7">
        <f t="shared" si="209"/>
        <v>0</v>
      </c>
      <c r="Q312" s="13">
        <f>VLOOKUP($B312,AAFTE!$C$4:$G$300,5,0)</f>
        <v>0</v>
      </c>
      <c r="R312" s="7">
        <f t="shared" si="210"/>
        <v>0</v>
      </c>
    </row>
    <row r="313" spans="1:18" ht="15.75" thickBot="1" x14ac:dyDescent="0.3">
      <c r="A313" s="1" t="s">
        <v>222</v>
      </c>
      <c r="B313" s="1" t="s">
        <v>227</v>
      </c>
      <c r="C313" s="7">
        <f>IFERROR(VLOOKUP($B313,'SpEd BEA Rates by Month'!$B$4:$C$380,2,0)," ")</f>
        <v>10281.629999999999</v>
      </c>
      <c r="D313" s="7">
        <f t="shared" si="169"/>
        <v>11823.874499999998</v>
      </c>
      <c r="E313" s="13">
        <f>VLOOKUP($B313,AAFTE!$C$4:$D$300,2,0)</f>
        <v>0.83333333333333337</v>
      </c>
      <c r="F313" s="7">
        <f t="shared" si="211"/>
        <v>9853.2287499999984</v>
      </c>
      <c r="G313" s="7">
        <f>IFERROR(VLOOKUP($B313,'SpEd BEA Rates by Month'!$B$4:$O$380,$G$1,0),"")</f>
        <v>10813.44</v>
      </c>
      <c r="H313" s="7">
        <f t="shared" si="205"/>
        <v>12435.456</v>
      </c>
      <c r="I313" s="13">
        <f>VLOOKUP($B313,AAFTE!$C$4:$F$300,3,0)</f>
        <v>0.33333333333333331</v>
      </c>
      <c r="J313" s="7">
        <f t="shared" si="206"/>
        <v>4145.152</v>
      </c>
      <c r="K313" s="7">
        <f>IFERROR(VLOOKUP($B313,'SpEd BEA Rates by Month'!$B$4:$O$380,$K$1,0),"")</f>
        <v>0</v>
      </c>
      <c r="L313" s="7">
        <f t="shared" si="207"/>
        <v>0</v>
      </c>
      <c r="M313" s="13">
        <f>VLOOKUP($B313,AAFTE!$C$4:$F$300,4,0)</f>
        <v>0</v>
      </c>
      <c r="N313" s="7">
        <f t="shared" si="208"/>
        <v>0</v>
      </c>
      <c r="O313" s="7">
        <f>IFERROR(VLOOKUP($B313,'SpEd BEA Rates by Month'!$B$4:$O$380,$O$1,0),"")</f>
        <v>0</v>
      </c>
      <c r="P313" s="7">
        <f t="shared" si="209"/>
        <v>0</v>
      </c>
      <c r="Q313" s="13">
        <f>VLOOKUP($B313,AAFTE!$C$4:$G$300,5,0)</f>
        <v>0</v>
      </c>
      <c r="R313" s="7">
        <f t="shared" si="210"/>
        <v>0</v>
      </c>
    </row>
    <row r="314" spans="1:18" ht="15.75" thickBot="1" x14ac:dyDescent="0.3">
      <c r="A314" s="1" t="s">
        <v>222</v>
      </c>
      <c r="B314" s="1" t="s">
        <v>228</v>
      </c>
      <c r="C314" s="7">
        <f>IFERROR(VLOOKUP($B314,'SpEd BEA Rates by Month'!$B$4:$C$380,2,0)," ")</f>
        <v>10295.040000000001</v>
      </c>
      <c r="D314" s="7">
        <f t="shared" si="169"/>
        <v>11839.296</v>
      </c>
      <c r="E314" s="13">
        <f>VLOOKUP($B314,AAFTE!$C$4:$D$300,2,0)</f>
        <v>48.666666666666664</v>
      </c>
      <c r="F314" s="7">
        <f t="shared" si="211"/>
        <v>576179.07199999993</v>
      </c>
      <c r="G314" s="7">
        <f>IFERROR(VLOOKUP($B314,'SpEd BEA Rates by Month'!$B$4:$O$380,$G$1,0),"")</f>
        <v>10880.26</v>
      </c>
      <c r="H314" s="7">
        <f t="shared" si="205"/>
        <v>12512.298999999999</v>
      </c>
      <c r="I314" s="13">
        <f>VLOOKUP($B314,AAFTE!$C$4:$F$300,3,0)</f>
        <v>50.666666666666664</v>
      </c>
      <c r="J314" s="7">
        <f t="shared" si="206"/>
        <v>633956.48266666662</v>
      </c>
      <c r="K314" s="7">
        <f>IFERROR(VLOOKUP($B314,'SpEd BEA Rates by Month'!$B$4:$O$380,$K$1,0),"")</f>
        <v>0</v>
      </c>
      <c r="L314" s="7">
        <f t="shared" si="207"/>
        <v>0</v>
      </c>
      <c r="M314" s="13">
        <f>VLOOKUP($B314,AAFTE!$C$4:$F$300,4,0)</f>
        <v>0</v>
      </c>
      <c r="N314" s="7">
        <f t="shared" si="208"/>
        <v>0</v>
      </c>
      <c r="O314" s="7">
        <f>IFERROR(VLOOKUP($B314,'SpEd BEA Rates by Month'!$B$4:$O$380,$O$1,0),"")</f>
        <v>0</v>
      </c>
      <c r="P314" s="7">
        <f t="shared" si="209"/>
        <v>0</v>
      </c>
      <c r="Q314" s="13">
        <f>VLOOKUP($B314,AAFTE!$C$4:$G$300,5,0)</f>
        <v>0</v>
      </c>
      <c r="R314" s="7">
        <f t="shared" si="210"/>
        <v>0</v>
      </c>
    </row>
    <row r="315" spans="1:18" ht="15.75" thickBot="1" x14ac:dyDescent="0.3">
      <c r="A315" s="1" t="s">
        <v>222</v>
      </c>
      <c r="B315" s="1" t="s">
        <v>229</v>
      </c>
      <c r="C315" s="7">
        <f>IFERROR(VLOOKUP($B315,'SpEd BEA Rates by Month'!$B$4:$C$380,2,0)," ")</f>
        <v>10361.91</v>
      </c>
      <c r="D315" s="7">
        <f t="shared" si="169"/>
        <v>11916.196499999998</v>
      </c>
      <c r="E315" s="13">
        <f>VLOOKUP($B315,AAFTE!$C$4:$D$300,2,0)</f>
        <v>48.416666666666664</v>
      </c>
      <c r="F315" s="7">
        <f t="shared" si="211"/>
        <v>576942.51387499983</v>
      </c>
      <c r="G315" s="7">
        <f>IFERROR(VLOOKUP($B315,'SpEd BEA Rates by Month'!$B$4:$O$380,$G$1,0),"")</f>
        <v>10965.3</v>
      </c>
      <c r="H315" s="7">
        <f t="shared" si="205"/>
        <v>12610.094999999998</v>
      </c>
      <c r="I315" s="13">
        <f>VLOOKUP($B315,AAFTE!$C$4:$F$300,3,0)</f>
        <v>47</v>
      </c>
      <c r="J315" s="7">
        <f t="shared" si="206"/>
        <v>592674.46499999985</v>
      </c>
      <c r="K315" s="7">
        <f>IFERROR(VLOOKUP($B315,'SpEd BEA Rates by Month'!$B$4:$O$380,$K$1,0),"")</f>
        <v>0</v>
      </c>
      <c r="L315" s="7">
        <f t="shared" si="207"/>
        <v>0</v>
      </c>
      <c r="M315" s="13">
        <f>VLOOKUP($B315,AAFTE!$C$4:$F$300,4,0)</f>
        <v>0</v>
      </c>
      <c r="N315" s="7">
        <f t="shared" si="208"/>
        <v>0</v>
      </c>
      <c r="O315" s="7">
        <f>IFERROR(VLOOKUP($B315,'SpEd BEA Rates by Month'!$B$4:$O$380,$O$1,0),"")</f>
        <v>0</v>
      </c>
      <c r="P315" s="7">
        <f t="shared" si="209"/>
        <v>0</v>
      </c>
      <c r="Q315" s="13">
        <f>VLOOKUP($B315,AAFTE!$C$4:$G$300,5,0)</f>
        <v>0</v>
      </c>
      <c r="R315" s="7">
        <f t="shared" si="210"/>
        <v>0</v>
      </c>
    </row>
    <row r="316" spans="1:18" ht="15.75" thickBot="1" x14ac:dyDescent="0.3">
      <c r="A316" s="5" t="s">
        <v>363</v>
      </c>
      <c r="B316" s="5" t="s">
        <v>844</v>
      </c>
      <c r="C316" s="28" t="str">
        <f>IFERROR(VLOOKUP($B316,'SpEd BEA Rates by Month'!$B$4:$C$380,2,0)," ")</f>
        <v xml:space="preserve"> </v>
      </c>
      <c r="D316" s="11">
        <f>F316/E316</f>
        <v>11911.677836495886</v>
      </c>
      <c r="E316" s="25">
        <f>SUM(E309:E315)</f>
        <v>131.75</v>
      </c>
      <c r="F316" s="17">
        <f>SUM(F309:F315)</f>
        <v>1569363.554958333</v>
      </c>
      <c r="G316" s="18" t="str">
        <f>IFERROR(VLOOKUP($B316,'SpEd BEA Rates by Month'!$B$4:$O$380,$G$1,0),"")</f>
        <v/>
      </c>
      <c r="H316" s="10">
        <f>J316/I316</f>
        <v>12584.10011965539</v>
      </c>
      <c r="I316" s="15">
        <f>SUM(I309:I315)</f>
        <v>130.58333333333334</v>
      </c>
      <c r="J316" s="18">
        <f>SUM(J309:J315)</f>
        <v>1643273.7406249999</v>
      </c>
      <c r="K316" s="8" t="str">
        <f>IFERROR(VLOOKUP($B316,'SpEd BEA Rates by Month'!$B$4:$O$380,$K$1,0),"")</f>
        <v/>
      </c>
      <c r="L316" s="9" t="e">
        <f>N316/M316</f>
        <v>#DIV/0!</v>
      </c>
      <c r="M316" s="19">
        <f>SUM(M309:M315)</f>
        <v>0</v>
      </c>
      <c r="N316" s="9">
        <f>SUM(N309:N315)</f>
        <v>0</v>
      </c>
      <c r="O316" s="21" t="str">
        <f>IFERROR(VLOOKUP($B316,'SpEd BEA Rates by Month'!$B$4:$O$380,$O$1,0),"")</f>
        <v/>
      </c>
      <c r="P316" s="21" t="e">
        <f>R316/Q316</f>
        <v>#DIV/0!</v>
      </c>
      <c r="Q316" s="23">
        <f>SUM(Q309:Q315)</f>
        <v>0</v>
      </c>
      <c r="R316" s="21">
        <f>SUM(R309:R315)</f>
        <v>0</v>
      </c>
    </row>
    <row r="317" spans="1:18" ht="15.75" thickBot="1" x14ac:dyDescent="0.3">
      <c r="A317" s="5"/>
      <c r="B317" s="5" t="s">
        <v>872</v>
      </c>
      <c r="C317" s="28" t="str">
        <f>IFERROR(VLOOKUP($B317,'SpEd BEA Rates by Month'!$B$4:$C$380,2,0)," ")</f>
        <v xml:space="preserve"> </v>
      </c>
      <c r="D317" s="11">
        <f>D316/12</f>
        <v>992.63981970799057</v>
      </c>
      <c r="E317" s="14"/>
      <c r="F317" s="24"/>
      <c r="G317" s="18" t="str">
        <f>IFERROR(VLOOKUP($B317,'SpEd BEA Rates by Month'!$B$4:$O$380,$G$1,0),"")</f>
        <v/>
      </c>
      <c r="H317" s="10">
        <f>H316/12</f>
        <v>1048.6750099712824</v>
      </c>
      <c r="I317" s="15"/>
      <c r="J317" s="18"/>
      <c r="K317" s="8" t="str">
        <f>IFERROR(VLOOKUP($B317,'SpEd BEA Rates by Month'!$B$4:$O$380,$K$1,0),"")</f>
        <v/>
      </c>
      <c r="L317" s="9" t="e">
        <f>L316/12</f>
        <v>#DIV/0!</v>
      </c>
      <c r="M317" s="19"/>
      <c r="N317" s="9"/>
      <c r="O317" s="21" t="str">
        <f>IFERROR(VLOOKUP($B317,'SpEd BEA Rates by Month'!$B$4:$O$380,$O$1,0),"")</f>
        <v/>
      </c>
      <c r="P317" s="21" t="e">
        <f>P316/12</f>
        <v>#DIV/0!</v>
      </c>
      <c r="Q317" s="23"/>
      <c r="R317" s="21"/>
    </row>
    <row r="318" spans="1:18" ht="15.75" thickBot="1" x14ac:dyDescent="0.3">
      <c r="A318" s="5"/>
      <c r="B318" s="5" t="s">
        <v>853</v>
      </c>
      <c r="C318" s="28" t="str">
        <f>IFERROR(VLOOKUP($B318,'SpEd BEA Rates by Month'!$B$4:$C$380,2,0)," ")</f>
        <v xml:space="preserve"> </v>
      </c>
      <c r="D318" s="11">
        <f>0.05*D317</f>
        <v>49.631990985399533</v>
      </c>
      <c r="E318" s="14"/>
      <c r="F318" s="24"/>
      <c r="G318" s="18" t="str">
        <f>IFERROR(VLOOKUP($B318,'SpEd BEA Rates by Month'!$B$4:$O$380,$G$1,0),"")</f>
        <v/>
      </c>
      <c r="H318" s="10">
        <f>0.05*H317</f>
        <v>52.433750498564123</v>
      </c>
      <c r="I318" s="15"/>
      <c r="J318" s="18"/>
      <c r="K318" s="8" t="str">
        <f>IFERROR(VLOOKUP($B318,'SpEd BEA Rates by Month'!$B$4:$O$380,$K$1,0),"")</f>
        <v/>
      </c>
      <c r="L318" s="9" t="e">
        <f>0.05*L317</f>
        <v>#DIV/0!</v>
      </c>
      <c r="M318" s="19"/>
      <c r="N318" s="9"/>
      <c r="O318" s="21" t="str">
        <f>IFERROR(VLOOKUP($B318,'SpEd BEA Rates by Month'!$B$4:$O$380,$O$1,0),"")</f>
        <v/>
      </c>
      <c r="P318" s="21" t="e">
        <f>0.05*P317</f>
        <v>#DIV/0!</v>
      </c>
      <c r="Q318" s="23"/>
      <c r="R318" s="21"/>
    </row>
    <row r="319" spans="1:18" ht="15.75" thickBot="1" x14ac:dyDescent="0.3">
      <c r="A319" s="5"/>
      <c r="B319" s="5" t="s">
        <v>377</v>
      </c>
      <c r="C319" s="28" t="str">
        <f>IFERROR(VLOOKUP($B319,'SpEd BEA Rates by Month'!$B$4:$C$380,2,0)," ")</f>
        <v xml:space="preserve"> </v>
      </c>
      <c r="D319" s="11">
        <f>D317-D318</f>
        <v>943.00782872259106</v>
      </c>
      <c r="E319" s="14"/>
      <c r="F319" s="11"/>
      <c r="G319" s="18" t="str">
        <f>IFERROR(VLOOKUP($B319,'SpEd BEA Rates by Month'!$B$4:$O$380,$G$1,0),"")</f>
        <v/>
      </c>
      <c r="H319" s="10">
        <f>H317-H318</f>
        <v>996.2412594727183</v>
      </c>
      <c r="I319" s="15"/>
      <c r="J319" s="18"/>
      <c r="K319" s="8" t="str">
        <f>IFERROR(VLOOKUP($B319,'SpEd BEA Rates by Month'!$B$4:$O$380,$K$1,0),"")</f>
        <v/>
      </c>
      <c r="L319" s="9" t="e">
        <f>L317-L318</f>
        <v>#DIV/0!</v>
      </c>
      <c r="M319" s="19"/>
      <c r="N319" s="9"/>
      <c r="O319" s="21" t="str">
        <f>IFERROR(VLOOKUP($B319,'SpEd BEA Rates by Month'!$B$4:$O$380,$O$1,0),"")</f>
        <v/>
      </c>
      <c r="P319" s="21" t="e">
        <f>P317-P318</f>
        <v>#DIV/0!</v>
      </c>
      <c r="Q319" s="23"/>
      <c r="R319" s="21"/>
    </row>
    <row r="320" spans="1:18" ht="15.75" thickBot="1" x14ac:dyDescent="0.3">
      <c r="A320" s="1" t="s">
        <v>230</v>
      </c>
      <c r="B320" s="1" t="s">
        <v>231</v>
      </c>
      <c r="C320" s="7">
        <f>IFERROR(VLOOKUP($B320,'SpEd BEA Rates by Month'!$B$4:$C$380,2,0)," ")</f>
        <v>9479.75</v>
      </c>
      <c r="D320" s="7">
        <f t="shared" si="169"/>
        <v>10901.7125</v>
      </c>
      <c r="E320" s="13">
        <f>VLOOKUP($B320,AAFTE!$C$4:$D$300,2,0)</f>
        <v>0.41666666666666669</v>
      </c>
      <c r="F320" s="7">
        <f>D320*E320</f>
        <v>4542.380208333333</v>
      </c>
      <c r="G320" s="7">
        <f>IFERROR(VLOOKUP($B320,'SpEd BEA Rates by Month'!$B$4:$O$380,$G$1,0),"")</f>
        <v>10037.290000000001</v>
      </c>
      <c r="H320" s="7">
        <f t="shared" ref="H320:H323" si="212">G320*1.15</f>
        <v>11542.8835</v>
      </c>
      <c r="I320" s="13">
        <f>VLOOKUP($B320,AAFTE!$C$4:$F$300,3,0)</f>
        <v>0.75</v>
      </c>
      <c r="J320" s="7">
        <f t="shared" ref="J320:J323" si="213">H320*I320</f>
        <v>8657.1626250000008</v>
      </c>
      <c r="K320" s="7">
        <f>IFERROR(VLOOKUP($B320,'SpEd BEA Rates by Month'!$B$4:$O$380,$K$1,0),"")</f>
        <v>0</v>
      </c>
      <c r="L320" s="7">
        <f t="shared" ref="L320:L323" si="214">K320*1.15</f>
        <v>0</v>
      </c>
      <c r="M320" s="13">
        <f>VLOOKUP($B320,AAFTE!$C$4:$F$300,4,0)</f>
        <v>0</v>
      </c>
      <c r="N320" s="7">
        <f t="shared" ref="N320:N323" si="215">L320*M320</f>
        <v>0</v>
      </c>
      <c r="O320" s="7">
        <f>IFERROR(VLOOKUP($B320,'SpEd BEA Rates by Month'!$B$4:$O$380,$O$1,0),"")</f>
        <v>0</v>
      </c>
      <c r="P320" s="7">
        <f t="shared" ref="P320:P323" si="216">O320*1.15</f>
        <v>0</v>
      </c>
      <c r="Q320" s="13">
        <f>VLOOKUP($B320,AAFTE!$C$4:$G$300,5,0)</f>
        <v>0</v>
      </c>
      <c r="R320" s="7">
        <f t="shared" ref="R320:R323" si="217">P320*Q320</f>
        <v>0</v>
      </c>
    </row>
    <row r="321" spans="1:18" ht="15.75" thickBot="1" x14ac:dyDescent="0.3">
      <c r="A321" s="1" t="s">
        <v>230</v>
      </c>
      <c r="B321" s="1" t="s">
        <v>232</v>
      </c>
      <c r="C321" s="7">
        <f>IFERROR(VLOOKUP($B321,'SpEd BEA Rates by Month'!$B$4:$C$380,2,0)," ")</f>
        <v>10363.719999999999</v>
      </c>
      <c r="D321" s="7">
        <f t="shared" si="169"/>
        <v>11918.277999999998</v>
      </c>
      <c r="E321" s="13">
        <f>VLOOKUP($B321,AAFTE!$C$4:$D$300,2,0)</f>
        <v>0</v>
      </c>
      <c r="F321" s="7">
        <f t="shared" ref="F321:F323" si="218">D321*E321</f>
        <v>0</v>
      </c>
      <c r="G321" s="7">
        <f>IFERROR(VLOOKUP($B321,'SpEd BEA Rates by Month'!$B$4:$O$380,$G$1,0),"")</f>
        <v>10991.41</v>
      </c>
      <c r="H321" s="7">
        <f t="shared" si="212"/>
        <v>12640.121499999999</v>
      </c>
      <c r="I321" s="13">
        <f>VLOOKUP($B321,AAFTE!$C$4:$F$300,3,0)</f>
        <v>0</v>
      </c>
      <c r="J321" s="7">
        <f t="shared" si="213"/>
        <v>0</v>
      </c>
      <c r="K321" s="7">
        <f>IFERROR(VLOOKUP($B321,'SpEd BEA Rates by Month'!$B$4:$O$380,$K$1,0),"")</f>
        <v>0</v>
      </c>
      <c r="L321" s="7">
        <f t="shared" si="214"/>
        <v>0</v>
      </c>
      <c r="M321" s="13">
        <f>VLOOKUP($B321,AAFTE!$C$4:$F$300,4,0)</f>
        <v>0</v>
      </c>
      <c r="N321" s="7">
        <f t="shared" si="215"/>
        <v>0</v>
      </c>
      <c r="O321" s="7">
        <f>IFERROR(VLOOKUP($B321,'SpEd BEA Rates by Month'!$B$4:$O$380,$O$1,0),"")</f>
        <v>0</v>
      </c>
      <c r="P321" s="7">
        <f t="shared" si="216"/>
        <v>0</v>
      </c>
      <c r="Q321" s="13">
        <f>VLOOKUP($B321,AAFTE!$C$4:$G$300,5,0)</f>
        <v>0</v>
      </c>
      <c r="R321" s="7">
        <f t="shared" si="217"/>
        <v>0</v>
      </c>
    </row>
    <row r="322" spans="1:18" ht="15.75" thickBot="1" x14ac:dyDescent="0.3">
      <c r="A322" s="1" t="s">
        <v>230</v>
      </c>
      <c r="B322" s="1" t="s">
        <v>233</v>
      </c>
      <c r="C322" s="7">
        <f>IFERROR(VLOOKUP($B322,'SpEd BEA Rates by Month'!$B$4:$C$380,2,0)," ")</f>
        <v>10495.2</v>
      </c>
      <c r="D322" s="7">
        <f t="shared" si="169"/>
        <v>12069.48</v>
      </c>
      <c r="E322" s="13">
        <f>VLOOKUP($B322,AAFTE!$C$4:$D$300,2,0)</f>
        <v>9.0909090909090912E-2</v>
      </c>
      <c r="F322" s="7">
        <f t="shared" si="218"/>
        <v>1097.2254545454546</v>
      </c>
      <c r="G322" s="7">
        <f>IFERROR(VLOOKUP($B322,'SpEd BEA Rates by Month'!$B$4:$O$380,$G$1,0),"")</f>
        <v>10912.17</v>
      </c>
      <c r="H322" s="7">
        <f t="shared" si="212"/>
        <v>12548.995499999999</v>
      </c>
      <c r="I322" s="13">
        <f>VLOOKUP($B322,AAFTE!$C$4:$F$300,3,0)</f>
        <v>0</v>
      </c>
      <c r="J322" s="7">
        <f t="shared" si="213"/>
        <v>0</v>
      </c>
      <c r="K322" s="7">
        <f>IFERROR(VLOOKUP($B322,'SpEd BEA Rates by Month'!$B$4:$O$380,$K$1,0),"")</f>
        <v>0</v>
      </c>
      <c r="L322" s="7">
        <f t="shared" si="214"/>
        <v>0</v>
      </c>
      <c r="M322" s="13">
        <f>VLOOKUP($B322,AAFTE!$C$4:$F$300,4,0)</f>
        <v>0</v>
      </c>
      <c r="N322" s="7">
        <f t="shared" si="215"/>
        <v>0</v>
      </c>
      <c r="O322" s="7">
        <f>IFERROR(VLOOKUP($B322,'SpEd BEA Rates by Month'!$B$4:$O$380,$O$1,0),"")</f>
        <v>0</v>
      </c>
      <c r="P322" s="7">
        <f t="shared" si="216"/>
        <v>0</v>
      </c>
      <c r="Q322" s="13">
        <f>VLOOKUP($B322,AAFTE!$C$4:$G$300,5,0)</f>
        <v>0</v>
      </c>
      <c r="R322" s="7">
        <f t="shared" si="217"/>
        <v>0</v>
      </c>
    </row>
    <row r="323" spans="1:18" ht="15.75" thickBot="1" x14ac:dyDescent="0.3">
      <c r="A323" s="1" t="s">
        <v>230</v>
      </c>
      <c r="B323" s="1" t="s">
        <v>234</v>
      </c>
      <c r="C323" s="7">
        <f>IFERROR(VLOOKUP($B323,'SpEd BEA Rates by Month'!$B$4:$C$380,2,0)," ")</f>
        <v>9490.15</v>
      </c>
      <c r="D323" s="7">
        <f t="shared" si="169"/>
        <v>10913.672499999999</v>
      </c>
      <c r="E323" s="13">
        <f>VLOOKUP($B323,AAFTE!$C$4:$D$300,2,0)</f>
        <v>8.5</v>
      </c>
      <c r="F323" s="7">
        <f t="shared" si="218"/>
        <v>92766.216249999983</v>
      </c>
      <c r="G323" s="7">
        <f>IFERROR(VLOOKUP($B323,'SpEd BEA Rates by Month'!$B$4:$O$380,$G$1,0),"")</f>
        <v>10008.07</v>
      </c>
      <c r="H323" s="7">
        <f t="shared" si="212"/>
        <v>11509.280499999999</v>
      </c>
      <c r="I323" s="13">
        <f>VLOOKUP($B323,AAFTE!$C$4:$F$300,3,0)</f>
        <v>7.083333333333333</v>
      </c>
      <c r="J323" s="7">
        <f t="shared" si="213"/>
        <v>81524.070208333316</v>
      </c>
      <c r="K323" s="7">
        <f>IFERROR(VLOOKUP($B323,'SpEd BEA Rates by Month'!$B$4:$O$380,$K$1,0),"")</f>
        <v>0</v>
      </c>
      <c r="L323" s="7">
        <f t="shared" si="214"/>
        <v>0</v>
      </c>
      <c r="M323" s="13">
        <f>VLOOKUP($B323,AAFTE!$C$4:$F$300,4,0)</f>
        <v>0</v>
      </c>
      <c r="N323" s="7">
        <f t="shared" si="215"/>
        <v>0</v>
      </c>
      <c r="O323" s="7">
        <f>IFERROR(VLOOKUP($B323,'SpEd BEA Rates by Month'!$B$4:$O$380,$O$1,0),"")</f>
        <v>0</v>
      </c>
      <c r="P323" s="7">
        <f t="shared" si="216"/>
        <v>0</v>
      </c>
      <c r="Q323" s="13">
        <f>VLOOKUP($B323,AAFTE!$C$4:$G$300,5,0)</f>
        <v>0</v>
      </c>
      <c r="R323" s="7">
        <f t="shared" si="217"/>
        <v>0</v>
      </c>
    </row>
    <row r="324" spans="1:18" ht="15.75" thickBot="1" x14ac:dyDescent="0.3">
      <c r="A324" s="5" t="s">
        <v>364</v>
      </c>
      <c r="B324" s="5" t="s">
        <v>844</v>
      </c>
      <c r="C324" s="28" t="str">
        <f>IFERROR(VLOOKUP($B324,'SpEd BEA Rates by Month'!$B$4:$C$380,2,0)," ")</f>
        <v xml:space="preserve"> </v>
      </c>
      <c r="D324" s="11">
        <f>F324/E324</f>
        <v>10924.784266190074</v>
      </c>
      <c r="E324" s="25">
        <f>SUM(E320:E323)</f>
        <v>9.0075757575757578</v>
      </c>
      <c r="F324" s="17">
        <f>SUM(F320:F323)</f>
        <v>98405.821912878775</v>
      </c>
      <c r="G324" s="18" t="str">
        <f>IFERROR(VLOOKUP($B324,'SpEd BEA Rates by Month'!$B$4:$O$380,$G$1,0),"")</f>
        <v/>
      </c>
      <c r="H324" s="10">
        <f>J324/I324</f>
        <v>11512.497808510636</v>
      </c>
      <c r="I324" s="15">
        <f>SUM(I320:I323)</f>
        <v>7.833333333333333</v>
      </c>
      <c r="J324" s="18">
        <f>SUM(J320:J323)</f>
        <v>90181.232833333313</v>
      </c>
      <c r="K324" s="8" t="str">
        <f>IFERROR(VLOOKUP($B324,'SpEd BEA Rates by Month'!$B$4:$O$380,$K$1,0),"")</f>
        <v/>
      </c>
      <c r="L324" s="9" t="e">
        <f>N324/M324</f>
        <v>#DIV/0!</v>
      </c>
      <c r="M324" s="19">
        <f>SUM(M320:M323)</f>
        <v>0</v>
      </c>
      <c r="N324" s="9">
        <f>SUM(N320:N323)</f>
        <v>0</v>
      </c>
      <c r="O324" s="21" t="str">
        <f>IFERROR(VLOOKUP($B324,'SpEd BEA Rates by Month'!$B$4:$O$380,$O$1,0),"")</f>
        <v/>
      </c>
      <c r="P324" s="21" t="e">
        <f>R324/Q324</f>
        <v>#DIV/0!</v>
      </c>
      <c r="Q324" s="23">
        <f>SUM(Q320:Q323)</f>
        <v>0</v>
      </c>
      <c r="R324" s="21">
        <f>SUM(R320:R323)</f>
        <v>0</v>
      </c>
    </row>
    <row r="325" spans="1:18" ht="15.75" thickBot="1" x14ac:dyDescent="0.3">
      <c r="A325" s="5"/>
      <c r="B325" s="5" t="s">
        <v>872</v>
      </c>
      <c r="C325" s="28" t="str">
        <f>IFERROR(VLOOKUP($B325,'SpEd BEA Rates by Month'!$B$4:$C$380,2,0)," ")</f>
        <v xml:space="preserve"> </v>
      </c>
      <c r="D325" s="11">
        <f>D324/12</f>
        <v>910.3986888491728</v>
      </c>
      <c r="E325" s="14"/>
      <c r="F325" s="24"/>
      <c r="G325" s="18" t="str">
        <f>IFERROR(VLOOKUP($B325,'SpEd BEA Rates by Month'!$B$4:$O$380,$G$1,0),"")</f>
        <v/>
      </c>
      <c r="H325" s="10">
        <f>H324/12</f>
        <v>959.37481737588632</v>
      </c>
      <c r="I325" s="15"/>
      <c r="J325" s="18"/>
      <c r="K325" s="8" t="str">
        <f>IFERROR(VLOOKUP($B325,'SpEd BEA Rates by Month'!$B$4:$O$380,$K$1,0),"")</f>
        <v/>
      </c>
      <c r="L325" s="9" t="e">
        <f>L324/12</f>
        <v>#DIV/0!</v>
      </c>
      <c r="M325" s="19"/>
      <c r="N325" s="9"/>
      <c r="O325" s="21" t="str">
        <f>IFERROR(VLOOKUP($B325,'SpEd BEA Rates by Month'!$B$4:$O$380,$O$1,0),"")</f>
        <v/>
      </c>
      <c r="P325" s="21" t="e">
        <f>P324/12</f>
        <v>#DIV/0!</v>
      </c>
      <c r="Q325" s="23"/>
      <c r="R325" s="21"/>
    </row>
    <row r="326" spans="1:18" ht="15.75" thickBot="1" x14ac:dyDescent="0.3">
      <c r="A326" s="5"/>
      <c r="B326" s="5" t="s">
        <v>853</v>
      </c>
      <c r="C326" s="28" t="str">
        <f>IFERROR(VLOOKUP($B326,'SpEd BEA Rates by Month'!$B$4:$C$380,2,0)," ")</f>
        <v xml:space="preserve"> </v>
      </c>
      <c r="D326" s="11">
        <f>0.05*D325</f>
        <v>45.519934442458641</v>
      </c>
      <c r="E326" s="14"/>
      <c r="F326" s="24"/>
      <c r="G326" s="18" t="str">
        <f>IFERROR(VLOOKUP($B326,'SpEd BEA Rates by Month'!$B$4:$O$380,$G$1,0),"")</f>
        <v/>
      </c>
      <c r="H326" s="10">
        <f>0.05*H325</f>
        <v>47.96874086879432</v>
      </c>
      <c r="I326" s="15"/>
      <c r="J326" s="18"/>
      <c r="K326" s="8" t="str">
        <f>IFERROR(VLOOKUP($B326,'SpEd BEA Rates by Month'!$B$4:$O$380,$K$1,0),"")</f>
        <v/>
      </c>
      <c r="L326" s="9" t="e">
        <f>0.05*L325</f>
        <v>#DIV/0!</v>
      </c>
      <c r="M326" s="19"/>
      <c r="N326" s="9"/>
      <c r="O326" s="21" t="str">
        <f>IFERROR(VLOOKUP($B326,'SpEd BEA Rates by Month'!$B$4:$O$380,$O$1,0),"")</f>
        <v/>
      </c>
      <c r="P326" s="21" t="e">
        <f>0.05*P325</f>
        <v>#DIV/0!</v>
      </c>
      <c r="Q326" s="23"/>
      <c r="R326" s="21"/>
    </row>
    <row r="327" spans="1:18" ht="15.75" thickBot="1" x14ac:dyDescent="0.3">
      <c r="A327" s="5"/>
      <c r="B327" s="5" t="s">
        <v>377</v>
      </c>
      <c r="C327" s="28" t="str">
        <f>IFERROR(VLOOKUP($B327,'SpEd BEA Rates by Month'!$B$4:$C$380,2,0)," ")</f>
        <v xml:space="preserve"> </v>
      </c>
      <c r="D327" s="11">
        <f>D325-D326</f>
        <v>864.87875440671417</v>
      </c>
      <c r="E327" s="14"/>
      <c r="F327" s="11"/>
      <c r="G327" s="18" t="str">
        <f>IFERROR(VLOOKUP($B327,'SpEd BEA Rates by Month'!$B$4:$O$380,$G$1,0),"")</f>
        <v/>
      </c>
      <c r="H327" s="10">
        <f>H325-H326</f>
        <v>911.40607650709205</v>
      </c>
      <c r="I327" s="15"/>
      <c r="J327" s="18"/>
      <c r="K327" s="8" t="str">
        <f>IFERROR(VLOOKUP($B327,'SpEd BEA Rates by Month'!$B$4:$O$380,$K$1,0),"")</f>
        <v/>
      </c>
      <c r="L327" s="9" t="e">
        <f>L325-L326</f>
        <v>#DIV/0!</v>
      </c>
      <c r="M327" s="19"/>
      <c r="N327" s="9"/>
      <c r="O327" s="21" t="str">
        <f>IFERROR(VLOOKUP($B327,'SpEd BEA Rates by Month'!$B$4:$O$380,$O$1,0),"")</f>
        <v/>
      </c>
      <c r="P327" s="21" t="e">
        <f>P325-P326</f>
        <v>#DIV/0!</v>
      </c>
      <c r="Q327" s="23"/>
      <c r="R327" s="21"/>
    </row>
    <row r="328" spans="1:18" ht="15.75" thickBot="1" x14ac:dyDescent="0.3">
      <c r="A328" s="1" t="s">
        <v>235</v>
      </c>
      <c r="B328" s="1" t="s">
        <v>236</v>
      </c>
      <c r="C328" s="7">
        <f>IFERROR(VLOOKUP($B328,'SpEd BEA Rates by Month'!$B$4:$C$380,2,0)," ")</f>
        <v>10470.91</v>
      </c>
      <c r="D328" s="7">
        <f t="shared" si="169"/>
        <v>12041.546499999999</v>
      </c>
      <c r="E328" s="13">
        <f>VLOOKUP($B328,AAFTE!$C$4:$D$300,2,0)</f>
        <v>52.416666666666664</v>
      </c>
      <c r="F328" s="7">
        <f>D328*E328</f>
        <v>631177.72904166661</v>
      </c>
      <c r="G328" s="7">
        <f>IFERROR(VLOOKUP($B328,'SpEd BEA Rates by Month'!$B$4:$O$380,$G$1,0),"")</f>
        <v>11051.04</v>
      </c>
      <c r="H328" s="7">
        <f t="shared" ref="H328:H341" si="219">G328*1.15</f>
        <v>12708.696</v>
      </c>
      <c r="I328" s="13">
        <f>VLOOKUP($B328,AAFTE!$C$4:$F$300,3,0)</f>
        <v>52.25</v>
      </c>
      <c r="J328" s="7">
        <f t="shared" ref="J328:J341" si="220">H328*I328</f>
        <v>664029.36600000004</v>
      </c>
      <c r="K328" s="7">
        <f>IFERROR(VLOOKUP($B328,'SpEd BEA Rates by Month'!$B$4:$O$380,$K$1,0),"")</f>
        <v>0</v>
      </c>
      <c r="L328" s="7">
        <f t="shared" ref="L328:L341" si="221">K328*1.15</f>
        <v>0</v>
      </c>
      <c r="M328" s="13">
        <f>VLOOKUP($B328,AAFTE!$C$4:$F$300,4,0)</f>
        <v>0</v>
      </c>
      <c r="N328" s="7">
        <f t="shared" ref="N328:N341" si="222">L328*M328</f>
        <v>0</v>
      </c>
      <c r="O328" s="7">
        <f>IFERROR(VLOOKUP($B328,'SpEd BEA Rates by Month'!$B$4:$O$380,$O$1,0),"")</f>
        <v>0</v>
      </c>
      <c r="P328" s="7">
        <f t="shared" ref="P328:P341" si="223">O328*1.15</f>
        <v>0</v>
      </c>
      <c r="Q328" s="13">
        <f>VLOOKUP($B328,AAFTE!$C$4:$G$300,5,0)</f>
        <v>0</v>
      </c>
      <c r="R328" s="7">
        <f t="shared" ref="R328:R341" si="224">P328*Q328</f>
        <v>0</v>
      </c>
    </row>
    <row r="329" spans="1:18" ht="15.75" thickBot="1" x14ac:dyDescent="0.3">
      <c r="A329" s="1" t="s">
        <v>235</v>
      </c>
      <c r="B329" s="1" t="s">
        <v>237</v>
      </c>
      <c r="C329" s="7">
        <f>IFERROR(VLOOKUP($B329,'SpEd BEA Rates by Month'!$B$4:$C$380,2,0)," ")</f>
        <v>10325.23</v>
      </c>
      <c r="D329" s="7">
        <f t="shared" si="169"/>
        <v>11874.014499999999</v>
      </c>
      <c r="E329" s="13">
        <f>VLOOKUP($B329,AAFTE!$C$4:$D$300,2,0)</f>
        <v>4.333333333333333</v>
      </c>
      <c r="F329" s="7">
        <f t="shared" ref="F329:F341" si="225">D329*E329</f>
        <v>51454.06283333333</v>
      </c>
      <c r="G329" s="7">
        <f>IFERROR(VLOOKUP($B329,'SpEd BEA Rates by Month'!$B$4:$O$380,$G$1,0),"")</f>
        <v>11092.29</v>
      </c>
      <c r="H329" s="7">
        <f t="shared" si="219"/>
        <v>12756.1335</v>
      </c>
      <c r="I329" s="13">
        <f>VLOOKUP($B329,AAFTE!$C$4:$F$300,3,0)</f>
        <v>4.75</v>
      </c>
      <c r="J329" s="7">
        <f t="shared" si="220"/>
        <v>60591.634124999997</v>
      </c>
      <c r="K329" s="7">
        <f>IFERROR(VLOOKUP($B329,'SpEd BEA Rates by Month'!$B$4:$O$380,$K$1,0),"")</f>
        <v>0</v>
      </c>
      <c r="L329" s="7">
        <f t="shared" si="221"/>
        <v>0</v>
      </c>
      <c r="M329" s="13">
        <f>VLOOKUP($B329,AAFTE!$C$4:$F$300,4,0)</f>
        <v>0</v>
      </c>
      <c r="N329" s="7">
        <f t="shared" si="222"/>
        <v>0</v>
      </c>
      <c r="O329" s="7">
        <f>IFERROR(VLOOKUP($B329,'SpEd BEA Rates by Month'!$B$4:$O$380,$O$1,0),"")</f>
        <v>0</v>
      </c>
      <c r="P329" s="7">
        <f t="shared" si="223"/>
        <v>0</v>
      </c>
      <c r="Q329" s="13">
        <f>VLOOKUP($B329,AAFTE!$C$4:$G$300,5,0)</f>
        <v>0</v>
      </c>
      <c r="R329" s="7">
        <f t="shared" si="224"/>
        <v>0</v>
      </c>
    </row>
    <row r="330" spans="1:18" ht="15.75" thickBot="1" x14ac:dyDescent="0.3">
      <c r="A330" s="1" t="s">
        <v>235</v>
      </c>
      <c r="B330" s="1" t="s">
        <v>238</v>
      </c>
      <c r="C330" s="7">
        <f>IFERROR(VLOOKUP($B330,'SpEd BEA Rates by Month'!$B$4:$C$380,2,0)," ")</f>
        <v>10748</v>
      </c>
      <c r="D330" s="7">
        <f t="shared" si="169"/>
        <v>12360.199999999999</v>
      </c>
      <c r="E330" s="13">
        <f>VLOOKUP($B330,AAFTE!$C$4:$D$300,2,0)</f>
        <v>282.33333333333331</v>
      </c>
      <c r="F330" s="7">
        <f t="shared" si="225"/>
        <v>3489696.4666666663</v>
      </c>
      <c r="G330" s="7">
        <f>IFERROR(VLOOKUP($B330,'SpEd BEA Rates by Month'!$B$4:$O$380,$G$1,0),"")</f>
        <v>11354.61</v>
      </c>
      <c r="H330" s="7">
        <f t="shared" si="219"/>
        <v>13057.8015</v>
      </c>
      <c r="I330" s="13">
        <f>VLOOKUP($B330,AAFTE!$C$4:$F$300,3,0)</f>
        <v>287.75</v>
      </c>
      <c r="J330" s="7">
        <f t="shared" si="220"/>
        <v>3757382.3816249999</v>
      </c>
      <c r="K330" s="7">
        <f>IFERROR(VLOOKUP($B330,'SpEd BEA Rates by Month'!$B$4:$O$380,$K$1,0),"")</f>
        <v>0</v>
      </c>
      <c r="L330" s="7">
        <f t="shared" si="221"/>
        <v>0</v>
      </c>
      <c r="M330" s="13">
        <f>VLOOKUP($B330,AAFTE!$C$4:$F$300,4,0)</f>
        <v>0</v>
      </c>
      <c r="N330" s="7">
        <f t="shared" si="222"/>
        <v>0</v>
      </c>
      <c r="O330" s="7">
        <f>IFERROR(VLOOKUP($B330,'SpEd BEA Rates by Month'!$B$4:$O$380,$O$1,0),"")</f>
        <v>0</v>
      </c>
      <c r="P330" s="7">
        <f t="shared" si="223"/>
        <v>0</v>
      </c>
      <c r="Q330" s="13">
        <f>VLOOKUP($B330,AAFTE!$C$4:$G$300,5,0)</f>
        <v>0</v>
      </c>
      <c r="R330" s="7">
        <f t="shared" si="224"/>
        <v>0</v>
      </c>
    </row>
    <row r="331" spans="1:18" ht="15.75" thickBot="1" x14ac:dyDescent="0.3">
      <c r="A331" s="1" t="s">
        <v>235</v>
      </c>
      <c r="B331" s="1" t="s">
        <v>239</v>
      </c>
      <c r="C331" s="7">
        <f>IFERROR(VLOOKUP($B331,'SpEd BEA Rates by Month'!$B$4:$C$380,2,0)," ")</f>
        <v>10759.42</v>
      </c>
      <c r="D331" s="7">
        <f t="shared" ref="D331:D403" si="226">C331*1.15</f>
        <v>12373.332999999999</v>
      </c>
      <c r="E331" s="13">
        <f>VLOOKUP($B331,AAFTE!$C$4:$D$300,2,0)</f>
        <v>225.83333333333334</v>
      </c>
      <c r="F331" s="7">
        <f t="shared" si="225"/>
        <v>2794311.0358333332</v>
      </c>
      <c r="G331" s="7">
        <f>IFERROR(VLOOKUP($B331,'SpEd BEA Rates by Month'!$B$4:$O$380,$G$1,0),"")</f>
        <v>11419.51</v>
      </c>
      <c r="H331" s="7">
        <f t="shared" si="219"/>
        <v>13132.4365</v>
      </c>
      <c r="I331" s="13">
        <f>VLOOKUP($B331,AAFTE!$C$4:$F$300,3,0)</f>
        <v>226.83333333333334</v>
      </c>
      <c r="J331" s="7">
        <f t="shared" si="220"/>
        <v>2978874.3460833333</v>
      </c>
      <c r="K331" s="7">
        <f>IFERROR(VLOOKUP($B331,'SpEd BEA Rates by Month'!$B$4:$O$380,$K$1,0),"")</f>
        <v>0</v>
      </c>
      <c r="L331" s="7">
        <f t="shared" si="221"/>
        <v>0</v>
      </c>
      <c r="M331" s="13">
        <f>VLOOKUP($B331,AAFTE!$C$4:$F$300,4,0)</f>
        <v>0</v>
      </c>
      <c r="N331" s="7">
        <f t="shared" si="222"/>
        <v>0</v>
      </c>
      <c r="O331" s="7">
        <f>IFERROR(VLOOKUP($B331,'SpEd BEA Rates by Month'!$B$4:$O$380,$O$1,0),"")</f>
        <v>0</v>
      </c>
      <c r="P331" s="7">
        <f t="shared" si="223"/>
        <v>0</v>
      </c>
      <c r="Q331" s="13">
        <f>VLOOKUP($B331,AAFTE!$C$4:$G$300,5,0)</f>
        <v>0</v>
      </c>
      <c r="R331" s="7">
        <f t="shared" si="224"/>
        <v>0</v>
      </c>
    </row>
    <row r="332" spans="1:18" ht="15.75" thickBot="1" x14ac:dyDescent="0.3">
      <c r="A332" s="1" t="s">
        <v>235</v>
      </c>
      <c r="B332" s="1" t="s">
        <v>240</v>
      </c>
      <c r="C332" s="7">
        <f>IFERROR(VLOOKUP($B332,'SpEd BEA Rates by Month'!$B$4:$C$380,2,0)," ")</f>
        <v>10318.31</v>
      </c>
      <c r="D332" s="7">
        <f t="shared" si="226"/>
        <v>11866.056499999999</v>
      </c>
      <c r="E332" s="13">
        <f>VLOOKUP($B332,AAFTE!$C$4:$D$300,2,0)</f>
        <v>28.25</v>
      </c>
      <c r="F332" s="7">
        <f t="shared" si="225"/>
        <v>335216.09612499998</v>
      </c>
      <c r="G332" s="7">
        <f>IFERROR(VLOOKUP($B332,'SpEd BEA Rates by Month'!$B$4:$O$380,$G$1,0),"")</f>
        <v>10930.91</v>
      </c>
      <c r="H332" s="7">
        <f t="shared" si="219"/>
        <v>12570.546499999999</v>
      </c>
      <c r="I332" s="13">
        <f>VLOOKUP($B332,AAFTE!$C$4:$F$300,3,0)</f>
        <v>28.916666666666668</v>
      </c>
      <c r="J332" s="7">
        <f t="shared" si="220"/>
        <v>363498.30295833328</v>
      </c>
      <c r="K332" s="7">
        <f>IFERROR(VLOOKUP($B332,'SpEd BEA Rates by Month'!$B$4:$O$380,$K$1,0),"")</f>
        <v>0</v>
      </c>
      <c r="L332" s="7">
        <f t="shared" si="221"/>
        <v>0</v>
      </c>
      <c r="M332" s="13">
        <f>VLOOKUP($B332,AAFTE!$C$4:$F$300,4,0)</f>
        <v>0</v>
      </c>
      <c r="N332" s="7">
        <f t="shared" si="222"/>
        <v>0</v>
      </c>
      <c r="O332" s="7">
        <f>IFERROR(VLOOKUP($B332,'SpEd BEA Rates by Month'!$B$4:$O$380,$O$1,0),"")</f>
        <v>0</v>
      </c>
      <c r="P332" s="7">
        <f t="shared" si="223"/>
        <v>0</v>
      </c>
      <c r="Q332" s="13">
        <f>VLOOKUP($B332,AAFTE!$C$4:$G$300,5,0)</f>
        <v>0</v>
      </c>
      <c r="R332" s="7">
        <f t="shared" si="224"/>
        <v>0</v>
      </c>
    </row>
    <row r="333" spans="1:18" ht="15.75" thickBot="1" x14ac:dyDescent="0.3">
      <c r="A333" s="1" t="s">
        <v>235</v>
      </c>
      <c r="B333" s="1" t="s">
        <v>241</v>
      </c>
      <c r="C333" s="7">
        <f>IFERROR(VLOOKUP($B333,'SpEd BEA Rates by Month'!$B$4:$C$380,2,0)," ")</f>
        <v>11199.78</v>
      </c>
      <c r="D333" s="7">
        <f t="shared" si="226"/>
        <v>12879.746999999999</v>
      </c>
      <c r="E333" s="13">
        <f>VLOOKUP($B333,AAFTE!$C$4:$D$300,2,0)</f>
        <v>0</v>
      </c>
      <c r="F333" s="7">
        <f t="shared" si="225"/>
        <v>0</v>
      </c>
      <c r="G333" s="7">
        <f>IFERROR(VLOOKUP($B333,'SpEd BEA Rates by Month'!$B$4:$O$380,$G$1,0),"")</f>
        <v>11791.51</v>
      </c>
      <c r="H333" s="7">
        <f t="shared" si="219"/>
        <v>13560.236499999999</v>
      </c>
      <c r="I333" s="13">
        <f>VLOOKUP($B333,AAFTE!$C$4:$F$300,3,0)</f>
        <v>0.16666666666666666</v>
      </c>
      <c r="J333" s="7">
        <f t="shared" si="220"/>
        <v>2260.0394166666665</v>
      </c>
      <c r="K333" s="7">
        <f>IFERROR(VLOOKUP($B333,'SpEd BEA Rates by Month'!$B$4:$O$380,$K$1,0),"")</f>
        <v>0</v>
      </c>
      <c r="L333" s="7">
        <f t="shared" si="221"/>
        <v>0</v>
      </c>
      <c r="M333" s="13">
        <f>VLOOKUP($B333,AAFTE!$C$4:$F$300,4,0)</f>
        <v>0</v>
      </c>
      <c r="N333" s="7">
        <f t="shared" si="222"/>
        <v>0</v>
      </c>
      <c r="O333" s="7">
        <f>IFERROR(VLOOKUP($B333,'SpEd BEA Rates by Month'!$B$4:$O$380,$O$1,0),"")</f>
        <v>0</v>
      </c>
      <c r="P333" s="7">
        <f t="shared" si="223"/>
        <v>0</v>
      </c>
      <c r="Q333" s="13">
        <f>VLOOKUP($B333,AAFTE!$C$4:$G$300,5,0)</f>
        <v>0</v>
      </c>
      <c r="R333" s="7">
        <f t="shared" si="224"/>
        <v>0</v>
      </c>
    </row>
    <row r="334" spans="1:18" ht="15.75" thickBot="1" x14ac:dyDescent="0.3">
      <c r="A334" s="1" t="s">
        <v>235</v>
      </c>
      <c r="B334" s="1" t="s">
        <v>242</v>
      </c>
      <c r="C334" s="7">
        <f>IFERROR(VLOOKUP($B334,'SpEd BEA Rates by Month'!$B$4:$C$380,2,0)," ")</f>
        <v>10782.27</v>
      </c>
      <c r="D334" s="7">
        <f t="shared" si="226"/>
        <v>12399.610499999999</v>
      </c>
      <c r="E334" s="13">
        <f>VLOOKUP($B334,AAFTE!$C$4:$D$300,2,0)</f>
        <v>121.58333333333333</v>
      </c>
      <c r="F334" s="7">
        <f t="shared" si="225"/>
        <v>1507585.9766249999</v>
      </c>
      <c r="G334" s="7">
        <f>IFERROR(VLOOKUP($B334,'SpEd BEA Rates by Month'!$B$4:$O$380,$G$1,0),"")</f>
        <v>11363.09</v>
      </c>
      <c r="H334" s="7">
        <f t="shared" si="219"/>
        <v>13067.5535</v>
      </c>
      <c r="I334" s="13">
        <f>VLOOKUP($B334,AAFTE!$C$4:$F$300,3,0)</f>
        <v>124.91666666666667</v>
      </c>
      <c r="J334" s="7">
        <f t="shared" si="220"/>
        <v>1632355.2247083334</v>
      </c>
      <c r="K334" s="7">
        <f>IFERROR(VLOOKUP($B334,'SpEd BEA Rates by Month'!$B$4:$O$380,$K$1,0),"")</f>
        <v>0</v>
      </c>
      <c r="L334" s="7">
        <f t="shared" si="221"/>
        <v>0</v>
      </c>
      <c r="M334" s="13">
        <f>VLOOKUP($B334,AAFTE!$C$4:$F$300,4,0)</f>
        <v>0</v>
      </c>
      <c r="N334" s="7">
        <f t="shared" si="222"/>
        <v>0</v>
      </c>
      <c r="O334" s="7">
        <f>IFERROR(VLOOKUP($B334,'SpEd BEA Rates by Month'!$B$4:$O$380,$O$1,0),"")</f>
        <v>0</v>
      </c>
      <c r="P334" s="7">
        <f t="shared" si="223"/>
        <v>0</v>
      </c>
      <c r="Q334" s="13">
        <f>VLOOKUP($B334,AAFTE!$C$4:$G$300,5,0)</f>
        <v>0</v>
      </c>
      <c r="R334" s="7">
        <f t="shared" si="224"/>
        <v>0</v>
      </c>
    </row>
    <row r="335" spans="1:18" ht="15.75" thickBot="1" x14ac:dyDescent="0.3">
      <c r="A335" s="1" t="s">
        <v>235</v>
      </c>
      <c r="B335" s="1" t="s">
        <v>243</v>
      </c>
      <c r="C335" s="7">
        <f>IFERROR(VLOOKUP($B335,'SpEd BEA Rates by Month'!$B$4:$C$380,2,0)," ")</f>
        <v>10413.92</v>
      </c>
      <c r="D335" s="7">
        <f t="shared" si="226"/>
        <v>11976.008</v>
      </c>
      <c r="E335" s="13">
        <f>VLOOKUP($B335,AAFTE!$C$4:$D$300,2,0)</f>
        <v>29.416666666666668</v>
      </c>
      <c r="F335" s="7">
        <f t="shared" si="225"/>
        <v>352294.23533333332</v>
      </c>
      <c r="G335" s="7">
        <f>IFERROR(VLOOKUP($B335,'SpEd BEA Rates by Month'!$B$4:$O$380,$G$1,0),"")</f>
        <v>10903.13</v>
      </c>
      <c r="H335" s="7">
        <f t="shared" si="219"/>
        <v>12538.599499999998</v>
      </c>
      <c r="I335" s="13">
        <f>VLOOKUP($B335,AAFTE!$C$4:$F$300,3,0)</f>
        <v>33.083333333333336</v>
      </c>
      <c r="J335" s="7">
        <f t="shared" si="220"/>
        <v>414818.66679166665</v>
      </c>
      <c r="K335" s="7">
        <f>IFERROR(VLOOKUP($B335,'SpEd BEA Rates by Month'!$B$4:$O$380,$K$1,0),"")</f>
        <v>0</v>
      </c>
      <c r="L335" s="7">
        <f t="shared" si="221"/>
        <v>0</v>
      </c>
      <c r="M335" s="13">
        <f>VLOOKUP($B335,AAFTE!$C$4:$F$300,4,0)</f>
        <v>0</v>
      </c>
      <c r="N335" s="7">
        <f t="shared" si="222"/>
        <v>0</v>
      </c>
      <c r="O335" s="7">
        <f>IFERROR(VLOOKUP($B335,'SpEd BEA Rates by Month'!$B$4:$O$380,$O$1,0),"")</f>
        <v>0</v>
      </c>
      <c r="P335" s="7">
        <f t="shared" si="223"/>
        <v>0</v>
      </c>
      <c r="Q335" s="13">
        <f>VLOOKUP($B335,AAFTE!$C$4:$G$300,5,0)</f>
        <v>0</v>
      </c>
      <c r="R335" s="7">
        <f t="shared" si="224"/>
        <v>0</v>
      </c>
    </row>
    <row r="336" spans="1:18" ht="15.75" thickBot="1" x14ac:dyDescent="0.3">
      <c r="A336" s="1" t="s">
        <v>235</v>
      </c>
      <c r="B336" s="1" t="s">
        <v>244</v>
      </c>
      <c r="C336" s="7">
        <f>IFERROR(VLOOKUP($B336,'SpEd BEA Rates by Month'!$B$4:$C$380,2,0)," ")</f>
        <v>10656.68</v>
      </c>
      <c r="D336" s="7">
        <f t="shared" si="226"/>
        <v>12255.181999999999</v>
      </c>
      <c r="E336" s="13">
        <f>VLOOKUP($B336,AAFTE!$C$4:$D$300,2,0)</f>
        <v>123.5</v>
      </c>
      <c r="F336" s="7">
        <f t="shared" si="225"/>
        <v>1513514.977</v>
      </c>
      <c r="G336" s="7">
        <f>IFERROR(VLOOKUP($B336,'SpEd BEA Rates by Month'!$B$4:$O$380,$G$1,0),"")</f>
        <v>11244.26</v>
      </c>
      <c r="H336" s="7">
        <f t="shared" si="219"/>
        <v>12930.898999999999</v>
      </c>
      <c r="I336" s="13">
        <f>VLOOKUP($B336,AAFTE!$C$4:$F$300,3,0)</f>
        <v>121.5</v>
      </c>
      <c r="J336" s="7">
        <f t="shared" si="220"/>
        <v>1571104.2285</v>
      </c>
      <c r="K336" s="7">
        <f>IFERROR(VLOOKUP($B336,'SpEd BEA Rates by Month'!$B$4:$O$380,$K$1,0),"")</f>
        <v>0</v>
      </c>
      <c r="L336" s="7">
        <f t="shared" si="221"/>
        <v>0</v>
      </c>
      <c r="M336" s="13">
        <f>VLOOKUP($B336,AAFTE!$C$4:$F$300,4,0)</f>
        <v>0</v>
      </c>
      <c r="N336" s="7">
        <f t="shared" si="222"/>
        <v>0</v>
      </c>
      <c r="O336" s="7">
        <f>IFERROR(VLOOKUP($B336,'SpEd BEA Rates by Month'!$B$4:$O$380,$O$1,0),"")</f>
        <v>0</v>
      </c>
      <c r="P336" s="7">
        <f t="shared" si="223"/>
        <v>0</v>
      </c>
      <c r="Q336" s="13">
        <f>VLOOKUP($B336,AAFTE!$C$4:$G$300,5,0)</f>
        <v>0</v>
      </c>
      <c r="R336" s="7">
        <f t="shared" si="224"/>
        <v>0</v>
      </c>
    </row>
    <row r="337" spans="1:18" ht="15.75" thickBot="1" x14ac:dyDescent="0.3">
      <c r="A337" s="1" t="s">
        <v>235</v>
      </c>
      <c r="B337" s="1" t="s">
        <v>245</v>
      </c>
      <c r="C337" s="7">
        <f>IFERROR(VLOOKUP($B337,'SpEd BEA Rates by Month'!$B$4:$C$380,2,0)," ")</f>
        <v>10657.79</v>
      </c>
      <c r="D337" s="7">
        <f t="shared" si="226"/>
        <v>12256.458500000001</v>
      </c>
      <c r="E337" s="13">
        <f>VLOOKUP($B337,AAFTE!$C$4:$D$300,2,0)</f>
        <v>53.083333333333336</v>
      </c>
      <c r="F337" s="7">
        <f t="shared" si="225"/>
        <v>650613.67204166669</v>
      </c>
      <c r="G337" s="7">
        <f>IFERROR(VLOOKUP($B337,'SpEd BEA Rates by Month'!$B$4:$O$380,$G$1,0),"")</f>
        <v>11261.01</v>
      </c>
      <c r="H337" s="7">
        <f t="shared" si="219"/>
        <v>12950.161499999998</v>
      </c>
      <c r="I337" s="13">
        <f>VLOOKUP($B337,AAFTE!$C$4:$F$300,3,0)</f>
        <v>51.083333333333336</v>
      </c>
      <c r="J337" s="7">
        <f t="shared" si="220"/>
        <v>661537.41662499995</v>
      </c>
      <c r="K337" s="7">
        <f>IFERROR(VLOOKUP($B337,'SpEd BEA Rates by Month'!$B$4:$O$380,$K$1,0),"")</f>
        <v>0</v>
      </c>
      <c r="L337" s="7">
        <f t="shared" si="221"/>
        <v>0</v>
      </c>
      <c r="M337" s="13">
        <f>VLOOKUP($B337,AAFTE!$C$4:$F$300,4,0)</f>
        <v>0</v>
      </c>
      <c r="N337" s="7">
        <f t="shared" si="222"/>
        <v>0</v>
      </c>
      <c r="O337" s="7">
        <f>IFERROR(VLOOKUP($B337,'SpEd BEA Rates by Month'!$B$4:$O$380,$O$1,0),"")</f>
        <v>0</v>
      </c>
      <c r="P337" s="7">
        <f t="shared" si="223"/>
        <v>0</v>
      </c>
      <c r="Q337" s="13">
        <f>VLOOKUP($B337,AAFTE!$C$4:$G$300,5,0)</f>
        <v>0</v>
      </c>
      <c r="R337" s="7">
        <f t="shared" si="224"/>
        <v>0</v>
      </c>
    </row>
    <row r="338" spans="1:18" ht="15.75" thickBot="1" x14ac:dyDescent="0.3">
      <c r="A338" s="1" t="s">
        <v>235</v>
      </c>
      <c r="B338" s="1" t="s">
        <v>246</v>
      </c>
      <c r="C338" s="7">
        <f>IFERROR(VLOOKUP($B338,'SpEd BEA Rates by Month'!$B$4:$C$380,2,0)," ")</f>
        <v>10712.95</v>
      </c>
      <c r="D338" s="7">
        <f t="shared" si="226"/>
        <v>12319.8925</v>
      </c>
      <c r="E338" s="13">
        <f>VLOOKUP($B338,AAFTE!$C$4:$D$300,2,0)</f>
        <v>148.33333333333334</v>
      </c>
      <c r="F338" s="7">
        <f t="shared" si="225"/>
        <v>1827450.7208333334</v>
      </c>
      <c r="G338" s="7">
        <f>IFERROR(VLOOKUP($B338,'SpEd BEA Rates by Month'!$B$4:$O$380,$G$1,0),"")</f>
        <v>11336.31</v>
      </c>
      <c r="H338" s="7">
        <f t="shared" si="219"/>
        <v>13036.756499999998</v>
      </c>
      <c r="I338" s="13">
        <f>VLOOKUP($B338,AAFTE!$C$4:$F$300,3,0)</f>
        <v>153.08333333333334</v>
      </c>
      <c r="J338" s="7">
        <f t="shared" si="220"/>
        <v>1995710.1408749998</v>
      </c>
      <c r="K338" s="7">
        <f>IFERROR(VLOOKUP($B338,'SpEd BEA Rates by Month'!$B$4:$O$380,$K$1,0),"")</f>
        <v>0</v>
      </c>
      <c r="L338" s="7">
        <f t="shared" si="221"/>
        <v>0</v>
      </c>
      <c r="M338" s="13">
        <f>VLOOKUP($B338,AAFTE!$C$4:$F$300,4,0)</f>
        <v>0</v>
      </c>
      <c r="N338" s="7">
        <f t="shared" si="222"/>
        <v>0</v>
      </c>
      <c r="O338" s="7">
        <f>IFERROR(VLOOKUP($B338,'SpEd BEA Rates by Month'!$B$4:$O$380,$O$1,0),"")</f>
        <v>0</v>
      </c>
      <c r="P338" s="7">
        <f t="shared" si="223"/>
        <v>0</v>
      </c>
      <c r="Q338" s="13">
        <f>VLOOKUP($B338,AAFTE!$C$4:$G$300,5,0)</f>
        <v>0</v>
      </c>
      <c r="R338" s="7">
        <f t="shared" si="224"/>
        <v>0</v>
      </c>
    </row>
    <row r="339" spans="1:18" ht="15.75" thickBot="1" x14ac:dyDescent="0.3">
      <c r="A339" s="1" t="s">
        <v>235</v>
      </c>
      <c r="B339" s="1" t="s">
        <v>247</v>
      </c>
      <c r="C339" s="7">
        <f>IFERROR(VLOOKUP($B339,'SpEd BEA Rates by Month'!$B$4:$C$380,2,0)," ")</f>
        <v>10919.31</v>
      </c>
      <c r="D339" s="7">
        <f t="shared" si="226"/>
        <v>12557.206499999998</v>
      </c>
      <c r="E339" s="13">
        <f>VLOOKUP($B339,AAFTE!$C$4:$D$300,2,0)</f>
        <v>76.666666666666671</v>
      </c>
      <c r="F339" s="7">
        <f t="shared" si="225"/>
        <v>962719.16499999992</v>
      </c>
      <c r="G339" s="7">
        <f>IFERROR(VLOOKUP($B339,'SpEd BEA Rates by Month'!$B$4:$O$380,$G$1,0),"")</f>
        <v>11540.64</v>
      </c>
      <c r="H339" s="7">
        <f t="shared" si="219"/>
        <v>13271.735999999999</v>
      </c>
      <c r="I339" s="13">
        <f>VLOOKUP($B339,AAFTE!$C$4:$F$300,3,0)</f>
        <v>78.583333333333329</v>
      </c>
      <c r="J339" s="7">
        <f t="shared" si="220"/>
        <v>1042937.2539999998</v>
      </c>
      <c r="K339" s="7">
        <f>IFERROR(VLOOKUP($B339,'SpEd BEA Rates by Month'!$B$4:$O$380,$K$1,0),"")</f>
        <v>0</v>
      </c>
      <c r="L339" s="7">
        <f t="shared" si="221"/>
        <v>0</v>
      </c>
      <c r="M339" s="13">
        <f>VLOOKUP($B339,AAFTE!$C$4:$F$300,4,0)</f>
        <v>0</v>
      </c>
      <c r="N339" s="7">
        <f t="shared" si="222"/>
        <v>0</v>
      </c>
      <c r="O339" s="7">
        <f>IFERROR(VLOOKUP($B339,'SpEd BEA Rates by Month'!$B$4:$O$380,$O$1,0),"")</f>
        <v>0</v>
      </c>
      <c r="P339" s="7">
        <f t="shared" si="223"/>
        <v>0</v>
      </c>
      <c r="Q339" s="13">
        <f>VLOOKUP($B339,AAFTE!$C$4:$G$300,5,0)</f>
        <v>0</v>
      </c>
      <c r="R339" s="7">
        <f t="shared" si="224"/>
        <v>0</v>
      </c>
    </row>
    <row r="340" spans="1:18" ht="15.75" thickBot="1" x14ac:dyDescent="0.3">
      <c r="A340" s="6" t="s">
        <v>235</v>
      </c>
      <c r="B340" s="1" t="s">
        <v>248</v>
      </c>
      <c r="C340" s="7">
        <f>IFERROR(VLOOKUP($B340,'SpEd BEA Rates by Month'!$B$4:$C$380,2,0)," ")</f>
        <v>10634.87</v>
      </c>
      <c r="D340" s="7">
        <f t="shared" si="226"/>
        <v>12230.1005</v>
      </c>
      <c r="E340" s="13">
        <f>VLOOKUP($B340,AAFTE!$C$4:$D$300,2,0)</f>
        <v>9.3333333333333339</v>
      </c>
      <c r="F340" s="7">
        <f t="shared" si="225"/>
        <v>114147.60466666668</v>
      </c>
      <c r="G340" s="7">
        <f>IFERROR(VLOOKUP($B340,'SpEd BEA Rates by Month'!$B$4:$O$380,$G$1,0),"")</f>
        <v>11105.25</v>
      </c>
      <c r="H340" s="7">
        <f t="shared" si="219"/>
        <v>12771.037499999999</v>
      </c>
      <c r="I340" s="13">
        <f>VLOOKUP($B340,AAFTE!$C$4:$F$300,3,0)</f>
        <v>35.583333333333336</v>
      </c>
      <c r="J340" s="7">
        <f t="shared" si="220"/>
        <v>454436.08437499998</v>
      </c>
      <c r="K340" s="7">
        <f>IFERROR(VLOOKUP($B340,'SpEd BEA Rates by Month'!$B$4:$O$380,$K$1,0),"")</f>
        <v>0</v>
      </c>
      <c r="L340" s="7">
        <f t="shared" si="221"/>
        <v>0</v>
      </c>
      <c r="M340" s="13">
        <f>VLOOKUP($B340,AAFTE!$C$4:$F$300,4,0)</f>
        <v>0</v>
      </c>
      <c r="N340" s="7">
        <f t="shared" si="222"/>
        <v>0</v>
      </c>
      <c r="O340" s="7">
        <f>IFERROR(VLOOKUP($B340,'SpEd BEA Rates by Month'!$B$4:$O$380,$O$1,0),"")</f>
        <v>0</v>
      </c>
      <c r="P340" s="7">
        <f t="shared" si="223"/>
        <v>0</v>
      </c>
      <c r="Q340" s="13">
        <f>VLOOKUP($B340,AAFTE!$C$4:$G$300,5,0)</f>
        <v>0</v>
      </c>
      <c r="R340" s="7">
        <f t="shared" si="224"/>
        <v>0</v>
      </c>
    </row>
    <row r="341" spans="1:18" ht="15.75" thickBot="1" x14ac:dyDescent="0.3">
      <c r="A341" s="1" t="s">
        <v>235</v>
      </c>
      <c r="B341" s="1" t="s">
        <v>249</v>
      </c>
      <c r="C341" s="7">
        <f>IFERROR(VLOOKUP($B341,'SpEd BEA Rates by Month'!$B$4:$C$380,2,0)," ")</f>
        <v>10808.8</v>
      </c>
      <c r="D341" s="7">
        <f t="shared" si="226"/>
        <v>12430.119999999999</v>
      </c>
      <c r="E341" s="13">
        <f>VLOOKUP($B341,AAFTE!$C$4:$D$300,2,0)</f>
        <v>29.333333333333332</v>
      </c>
      <c r="F341" s="7">
        <f t="shared" si="225"/>
        <v>364616.85333333327</v>
      </c>
      <c r="G341" s="7">
        <f>IFERROR(VLOOKUP($B341,'SpEd BEA Rates by Month'!$B$4:$O$380,$G$1,0),"")</f>
        <v>11435.42</v>
      </c>
      <c r="H341" s="7">
        <f t="shared" si="219"/>
        <v>13150.732999999998</v>
      </c>
      <c r="I341" s="13">
        <f>VLOOKUP($B341,AAFTE!$C$4:$F$300,3,0)</f>
        <v>29.083333333333332</v>
      </c>
      <c r="J341" s="7">
        <f t="shared" si="220"/>
        <v>382467.15141666663</v>
      </c>
      <c r="K341" s="7">
        <f>IFERROR(VLOOKUP($B341,'SpEd BEA Rates by Month'!$B$4:$O$380,$K$1,0),"")</f>
        <v>0</v>
      </c>
      <c r="L341" s="7">
        <f t="shared" si="221"/>
        <v>0</v>
      </c>
      <c r="M341" s="13">
        <f>VLOOKUP($B341,AAFTE!$C$4:$F$300,4,0)</f>
        <v>0</v>
      </c>
      <c r="N341" s="7">
        <f t="shared" si="222"/>
        <v>0</v>
      </c>
      <c r="O341" s="7">
        <f>IFERROR(VLOOKUP($B341,'SpEd BEA Rates by Month'!$B$4:$O$380,$O$1,0),"")</f>
        <v>0</v>
      </c>
      <c r="P341" s="7">
        <f t="shared" si="223"/>
        <v>0</v>
      </c>
      <c r="Q341" s="13">
        <f>VLOOKUP($B341,AAFTE!$C$4:$G$300,5,0)</f>
        <v>0</v>
      </c>
      <c r="R341" s="7">
        <f t="shared" si="224"/>
        <v>0</v>
      </c>
    </row>
    <row r="342" spans="1:18" ht="15.75" thickBot="1" x14ac:dyDescent="0.3">
      <c r="A342" s="5" t="s">
        <v>365</v>
      </c>
      <c r="B342" s="5" t="s">
        <v>844</v>
      </c>
      <c r="C342" s="28" t="str">
        <f>IFERROR(VLOOKUP($B342,'SpEd BEA Rates by Month'!$B$4:$C$380,2,0)," ")</f>
        <v xml:space="preserve"> </v>
      </c>
      <c r="D342" s="11">
        <f>F342/E342</f>
        <v>12322.351589671429</v>
      </c>
      <c r="E342" s="25">
        <f>SUM(E328:E341)</f>
        <v>1184.4166666666665</v>
      </c>
      <c r="F342" s="17">
        <f>SUM(F328:F341)</f>
        <v>14594798.595333332</v>
      </c>
      <c r="G342" s="18" t="str">
        <f>IFERROR(VLOOKUP($B342,'SpEd BEA Rates by Month'!$B$4:$O$380,$G$1,0),"")</f>
        <v/>
      </c>
      <c r="H342" s="10">
        <f>J342/I342</f>
        <v>13019.077241870888</v>
      </c>
      <c r="I342" s="15">
        <f>SUM(I328:I341)</f>
        <v>1227.583333333333</v>
      </c>
      <c r="J342" s="18">
        <f>SUM(J328:J341)</f>
        <v>15982002.237499999</v>
      </c>
      <c r="K342" s="8" t="str">
        <f>IFERROR(VLOOKUP($B342,'SpEd BEA Rates by Month'!$B$4:$O$380,$K$1,0),"")</f>
        <v/>
      </c>
      <c r="L342" s="9" t="e">
        <f>N342/M342</f>
        <v>#DIV/0!</v>
      </c>
      <c r="M342" s="19">
        <f>SUM(M328:M341)</f>
        <v>0</v>
      </c>
      <c r="N342" s="9">
        <f>SUM(N328:N341)</f>
        <v>0</v>
      </c>
      <c r="O342" s="21" t="str">
        <f>IFERROR(VLOOKUP($B342,'SpEd BEA Rates by Month'!$B$4:$O$380,$O$1,0),"")</f>
        <v/>
      </c>
      <c r="P342" s="21" t="e">
        <f>R342/Q342</f>
        <v>#DIV/0!</v>
      </c>
      <c r="Q342" s="23">
        <f>SUM(Q328:Q341)</f>
        <v>0</v>
      </c>
      <c r="R342" s="21">
        <f>SUM(R328:R341)</f>
        <v>0</v>
      </c>
    </row>
    <row r="343" spans="1:18" ht="15.75" thickBot="1" x14ac:dyDescent="0.3">
      <c r="A343" s="5"/>
      <c r="B343" s="5" t="s">
        <v>872</v>
      </c>
      <c r="C343" s="28" t="str">
        <f>IFERROR(VLOOKUP($B343,'SpEd BEA Rates by Month'!$B$4:$C$380,2,0)," ")</f>
        <v xml:space="preserve"> </v>
      </c>
      <c r="D343" s="11">
        <f>D342/12</f>
        <v>1026.862632472619</v>
      </c>
      <c r="E343" s="14"/>
      <c r="F343" s="24"/>
      <c r="G343" s="18" t="str">
        <f>IFERROR(VLOOKUP($B343,'SpEd BEA Rates by Month'!$B$4:$O$380,$G$1,0),"")</f>
        <v/>
      </c>
      <c r="H343" s="10">
        <f>H342/12</f>
        <v>1084.9231034892407</v>
      </c>
      <c r="I343" s="15"/>
      <c r="J343" s="18"/>
      <c r="K343" s="8" t="str">
        <f>IFERROR(VLOOKUP($B343,'SpEd BEA Rates by Month'!$B$4:$O$380,$K$1,0),"")</f>
        <v/>
      </c>
      <c r="L343" s="9" t="e">
        <f>L342/12</f>
        <v>#DIV/0!</v>
      </c>
      <c r="M343" s="19"/>
      <c r="N343" s="9"/>
      <c r="O343" s="21" t="str">
        <f>IFERROR(VLOOKUP($B343,'SpEd BEA Rates by Month'!$B$4:$O$380,$O$1,0),"")</f>
        <v/>
      </c>
      <c r="P343" s="21" t="e">
        <f>P342/12</f>
        <v>#DIV/0!</v>
      </c>
      <c r="Q343" s="23"/>
      <c r="R343" s="21"/>
    </row>
    <row r="344" spans="1:18" ht="15.75" thickBot="1" x14ac:dyDescent="0.3">
      <c r="A344" s="5"/>
      <c r="B344" s="5" t="s">
        <v>853</v>
      </c>
      <c r="C344" s="28" t="str">
        <f>IFERROR(VLOOKUP($B344,'SpEd BEA Rates by Month'!$B$4:$C$380,2,0)," ")</f>
        <v xml:space="preserve"> </v>
      </c>
      <c r="D344" s="11">
        <f>0.05*D343</f>
        <v>51.343131623630953</v>
      </c>
      <c r="E344" s="14"/>
      <c r="F344" s="24"/>
      <c r="G344" s="18" t="str">
        <f>IFERROR(VLOOKUP($B344,'SpEd BEA Rates by Month'!$B$4:$O$380,$G$1,0),"")</f>
        <v/>
      </c>
      <c r="H344" s="10">
        <f>0.05*H343</f>
        <v>54.246155174462039</v>
      </c>
      <c r="I344" s="15"/>
      <c r="J344" s="18"/>
      <c r="K344" s="8" t="str">
        <f>IFERROR(VLOOKUP($B344,'SpEd BEA Rates by Month'!$B$4:$O$380,$K$1,0),"")</f>
        <v/>
      </c>
      <c r="L344" s="9" t="e">
        <f>0.05*L343</f>
        <v>#DIV/0!</v>
      </c>
      <c r="M344" s="19"/>
      <c r="N344" s="9"/>
      <c r="O344" s="21" t="str">
        <f>IFERROR(VLOOKUP($B344,'SpEd BEA Rates by Month'!$B$4:$O$380,$O$1,0),"")</f>
        <v/>
      </c>
      <c r="P344" s="21" t="e">
        <f>0.05*P343</f>
        <v>#DIV/0!</v>
      </c>
      <c r="Q344" s="23"/>
      <c r="R344" s="21"/>
    </row>
    <row r="345" spans="1:18" ht="15.75" thickBot="1" x14ac:dyDescent="0.3">
      <c r="A345" s="5"/>
      <c r="B345" s="5" t="s">
        <v>377</v>
      </c>
      <c r="C345" s="28" t="str">
        <f>IFERROR(VLOOKUP($B345,'SpEd BEA Rates by Month'!$B$4:$C$380,2,0)," ")</f>
        <v xml:space="preserve"> </v>
      </c>
      <c r="D345" s="11">
        <f>D343-D344</f>
        <v>975.51950084898806</v>
      </c>
      <c r="E345" s="14"/>
      <c r="F345" s="11"/>
      <c r="G345" s="18" t="str">
        <f>IFERROR(VLOOKUP($B345,'SpEd BEA Rates by Month'!$B$4:$O$380,$G$1,0),"")</f>
        <v/>
      </c>
      <c r="H345" s="10">
        <f>H343-H344</f>
        <v>1030.6769483147787</v>
      </c>
      <c r="I345" s="15"/>
      <c r="J345" s="18"/>
      <c r="K345" s="8" t="str">
        <f>IFERROR(VLOOKUP($B345,'SpEd BEA Rates by Month'!$B$4:$O$380,$K$1,0),"")</f>
        <v/>
      </c>
      <c r="L345" s="9" t="e">
        <f>L343-L344</f>
        <v>#DIV/0!</v>
      </c>
      <c r="M345" s="19"/>
      <c r="N345" s="9"/>
      <c r="O345" s="21" t="str">
        <f>IFERROR(VLOOKUP($B345,'SpEd BEA Rates by Month'!$B$4:$O$380,$O$1,0),"")</f>
        <v/>
      </c>
      <c r="P345" s="21" t="e">
        <f>P343-P344</f>
        <v>#DIV/0!</v>
      </c>
      <c r="Q345" s="23"/>
      <c r="R345" s="21"/>
    </row>
    <row r="346" spans="1:18" ht="15.75" thickBot="1" x14ac:dyDescent="0.3">
      <c r="A346" s="1" t="s">
        <v>250</v>
      </c>
      <c r="B346" s="1" t="s">
        <v>251</v>
      </c>
      <c r="C346" s="7">
        <f>IFERROR(VLOOKUP($B346,'SpEd BEA Rates by Month'!$B$4:$C$380,2,0)," ")</f>
        <v>9694.77</v>
      </c>
      <c r="D346" s="7">
        <f t="shared" si="226"/>
        <v>11148.985499999999</v>
      </c>
      <c r="E346" s="13">
        <f>VLOOKUP($B346,AAFTE!$C$4:$D$300,2,0)</f>
        <v>267.83333333333331</v>
      </c>
      <c r="F346" s="7">
        <f>D346*E346</f>
        <v>2986069.9497499997</v>
      </c>
      <c r="G346" s="7">
        <f>IFERROR(VLOOKUP($B346,'SpEd BEA Rates by Month'!$B$4:$O$380,$G$1,0),"")</f>
        <v>10227.030000000001</v>
      </c>
      <c r="H346" s="7">
        <f t="shared" ref="H346:H359" si="227">G346*1.15</f>
        <v>11761.084499999999</v>
      </c>
      <c r="I346" s="13">
        <f>VLOOKUP($B346,AAFTE!$C$4:$F$300,3,0)</f>
        <v>270.91666666666669</v>
      </c>
      <c r="J346" s="7">
        <f t="shared" ref="J346:J359" si="228">H346*I346</f>
        <v>3186273.8091250001</v>
      </c>
      <c r="K346" s="7">
        <f>IFERROR(VLOOKUP($B346,'SpEd BEA Rates by Month'!$B$4:$O$380,$K$1,0),"")</f>
        <v>0</v>
      </c>
      <c r="L346" s="7">
        <f t="shared" ref="L346:L359" si="229">K346*1.15</f>
        <v>0</v>
      </c>
      <c r="M346" s="13">
        <f>VLOOKUP($B346,AAFTE!$C$4:$F$300,4,0)</f>
        <v>0</v>
      </c>
      <c r="N346" s="7">
        <f t="shared" ref="N346:N359" si="230">L346*M346</f>
        <v>0</v>
      </c>
      <c r="O346" s="7">
        <f>IFERROR(VLOOKUP($B346,'SpEd BEA Rates by Month'!$B$4:$O$380,$O$1,0),"")</f>
        <v>0</v>
      </c>
      <c r="P346" s="7">
        <f t="shared" ref="P346:P359" si="231">O346*1.15</f>
        <v>0</v>
      </c>
      <c r="Q346" s="13">
        <f>VLOOKUP($B346,AAFTE!$C$4:$G$300,5,0)</f>
        <v>0</v>
      </c>
      <c r="R346" s="7">
        <f t="shared" ref="R346:R359" si="232">P346*Q346</f>
        <v>0</v>
      </c>
    </row>
    <row r="347" spans="1:18" ht="15.75" thickBot="1" x14ac:dyDescent="0.3">
      <c r="A347" s="1" t="s">
        <v>250</v>
      </c>
      <c r="B347" s="1" t="s">
        <v>252</v>
      </c>
      <c r="C347" s="7">
        <f>IFERROR(VLOOKUP($B347,'SpEd BEA Rates by Month'!$B$4:$C$380,2,0)," ")</f>
        <v>9526.5300000000007</v>
      </c>
      <c r="D347" s="7">
        <f t="shared" si="226"/>
        <v>10955.5095</v>
      </c>
      <c r="E347" s="13">
        <f>VLOOKUP($B347,AAFTE!$C$4:$D$300,2,0)</f>
        <v>115.5</v>
      </c>
      <c r="F347" s="7">
        <f t="shared" ref="F347:F359" si="233">D347*E347</f>
        <v>1265361.3472500001</v>
      </c>
      <c r="G347" s="7">
        <f>IFERROR(VLOOKUP($B347,'SpEd BEA Rates by Month'!$B$4:$O$380,$G$1,0),"")</f>
        <v>10041.65</v>
      </c>
      <c r="H347" s="7">
        <f t="shared" si="227"/>
        <v>11547.897499999999</v>
      </c>
      <c r="I347" s="13">
        <f>VLOOKUP($B347,AAFTE!$C$4:$F$300,3,0)</f>
        <v>115.5</v>
      </c>
      <c r="J347" s="7">
        <f t="shared" si="228"/>
        <v>1333782.1612499999</v>
      </c>
      <c r="K347" s="7">
        <f>IFERROR(VLOOKUP($B347,'SpEd BEA Rates by Month'!$B$4:$O$380,$K$1,0),"")</f>
        <v>0</v>
      </c>
      <c r="L347" s="7">
        <f t="shared" si="229"/>
        <v>0</v>
      </c>
      <c r="M347" s="13">
        <f>VLOOKUP($B347,AAFTE!$C$4:$F$300,4,0)</f>
        <v>0</v>
      </c>
      <c r="N347" s="7">
        <f t="shared" si="230"/>
        <v>0</v>
      </c>
      <c r="O347" s="7">
        <f>IFERROR(VLOOKUP($B347,'SpEd BEA Rates by Month'!$B$4:$O$380,$O$1,0),"")</f>
        <v>0</v>
      </c>
      <c r="P347" s="7">
        <f t="shared" si="231"/>
        <v>0</v>
      </c>
      <c r="Q347" s="13">
        <f>VLOOKUP($B347,AAFTE!$C$4:$G$300,5,0)</f>
        <v>0</v>
      </c>
      <c r="R347" s="7">
        <f t="shared" si="232"/>
        <v>0</v>
      </c>
    </row>
    <row r="348" spans="1:18" ht="15.75" thickBot="1" x14ac:dyDescent="0.3">
      <c r="A348" s="6" t="s">
        <v>250</v>
      </c>
      <c r="B348" s="1" t="s">
        <v>253</v>
      </c>
      <c r="C348" s="7">
        <f>IFERROR(VLOOKUP($B348,'SpEd BEA Rates by Month'!$B$4:$C$380,2,0)," ")</f>
        <v>9369.5</v>
      </c>
      <c r="D348" s="7">
        <f t="shared" si="226"/>
        <v>10774.924999999999</v>
      </c>
      <c r="E348" s="13">
        <f>VLOOKUP($B348,AAFTE!$C$4:$D$300,2,0)</f>
        <v>26.916666666666668</v>
      </c>
      <c r="F348" s="7">
        <f t="shared" si="233"/>
        <v>290025.06458333333</v>
      </c>
      <c r="G348" s="7">
        <f>IFERROR(VLOOKUP($B348,'SpEd BEA Rates by Month'!$B$4:$O$380,$G$1,0),"")</f>
        <v>9884.58</v>
      </c>
      <c r="H348" s="7">
        <f t="shared" si="227"/>
        <v>11367.267</v>
      </c>
      <c r="I348" s="13">
        <f>VLOOKUP($B348,AAFTE!$C$4:$F$300,3,0)</f>
        <v>26.583333333333332</v>
      </c>
      <c r="J348" s="7">
        <f t="shared" si="228"/>
        <v>302179.84774999996</v>
      </c>
      <c r="K348" s="7">
        <f>IFERROR(VLOOKUP($B348,'SpEd BEA Rates by Month'!$B$4:$O$380,$K$1,0),"")</f>
        <v>0</v>
      </c>
      <c r="L348" s="7">
        <f t="shared" si="229"/>
        <v>0</v>
      </c>
      <c r="M348" s="13">
        <f>VLOOKUP($B348,AAFTE!$C$4:$F$300,4,0)</f>
        <v>0</v>
      </c>
      <c r="N348" s="7">
        <f t="shared" si="230"/>
        <v>0</v>
      </c>
      <c r="O348" s="7">
        <f>IFERROR(VLOOKUP($B348,'SpEd BEA Rates by Month'!$B$4:$O$380,$O$1,0),"")</f>
        <v>0</v>
      </c>
      <c r="P348" s="7">
        <f t="shared" si="231"/>
        <v>0</v>
      </c>
      <c r="Q348" s="13">
        <f>VLOOKUP($B348,AAFTE!$C$4:$G$300,5,0)</f>
        <v>0</v>
      </c>
      <c r="R348" s="7">
        <f t="shared" si="232"/>
        <v>0</v>
      </c>
    </row>
    <row r="349" spans="1:18" ht="15.75" thickBot="1" x14ac:dyDescent="0.3">
      <c r="A349" s="1" t="s">
        <v>250</v>
      </c>
      <c r="B349" s="1" t="s">
        <v>254</v>
      </c>
      <c r="C349" s="7">
        <f>IFERROR(VLOOKUP($B349,'SpEd BEA Rates by Month'!$B$4:$C$380,2,0)," ")</f>
        <v>9723.2199999999993</v>
      </c>
      <c r="D349" s="7">
        <f t="shared" si="226"/>
        <v>11181.702999999998</v>
      </c>
      <c r="E349" s="13">
        <f>VLOOKUP($B349,AAFTE!$C$4:$D$300,2,0)</f>
        <v>94.833333333333329</v>
      </c>
      <c r="F349" s="7">
        <f t="shared" si="233"/>
        <v>1060398.1678333331</v>
      </c>
      <c r="G349" s="7">
        <f>IFERROR(VLOOKUP($B349,'SpEd BEA Rates by Month'!$B$4:$O$380,$G$1,0),"")</f>
        <v>10306.5</v>
      </c>
      <c r="H349" s="7">
        <f t="shared" si="227"/>
        <v>11852.474999999999</v>
      </c>
      <c r="I349" s="13">
        <f>VLOOKUP($B349,AAFTE!$C$4:$F$300,3,0)</f>
        <v>91.333333333333329</v>
      </c>
      <c r="J349" s="7">
        <f t="shared" si="228"/>
        <v>1082526.0499999998</v>
      </c>
      <c r="K349" s="7">
        <f>IFERROR(VLOOKUP($B349,'SpEd BEA Rates by Month'!$B$4:$O$380,$K$1,0),"")</f>
        <v>0</v>
      </c>
      <c r="L349" s="7">
        <f t="shared" si="229"/>
        <v>0</v>
      </c>
      <c r="M349" s="13">
        <f>VLOOKUP($B349,AAFTE!$C$4:$F$300,4,0)</f>
        <v>0</v>
      </c>
      <c r="N349" s="7">
        <f t="shared" si="230"/>
        <v>0</v>
      </c>
      <c r="O349" s="7">
        <f>IFERROR(VLOOKUP($B349,'SpEd BEA Rates by Month'!$B$4:$O$380,$O$1,0),"")</f>
        <v>0</v>
      </c>
      <c r="P349" s="7">
        <f t="shared" si="231"/>
        <v>0</v>
      </c>
      <c r="Q349" s="13">
        <f>VLOOKUP($B349,AAFTE!$C$4:$G$300,5,0)</f>
        <v>0</v>
      </c>
      <c r="R349" s="7">
        <f t="shared" si="232"/>
        <v>0</v>
      </c>
    </row>
    <row r="350" spans="1:18" ht="15.75" thickBot="1" x14ac:dyDescent="0.3">
      <c r="A350" s="1" t="s">
        <v>250</v>
      </c>
      <c r="B350" s="1" t="s">
        <v>255</v>
      </c>
      <c r="C350" s="7">
        <f>IFERROR(VLOOKUP($B350,'SpEd BEA Rates by Month'!$B$4:$C$380,2,0)," ")</f>
        <v>9708.1</v>
      </c>
      <c r="D350" s="7">
        <f t="shared" si="226"/>
        <v>11164.314999999999</v>
      </c>
      <c r="E350" s="13">
        <f>VLOOKUP($B350,AAFTE!$C$4:$D$300,2,0)</f>
        <v>8.8333333333333339</v>
      </c>
      <c r="F350" s="7">
        <f t="shared" si="233"/>
        <v>98618.11583333333</v>
      </c>
      <c r="G350" s="7">
        <f>IFERROR(VLOOKUP($B350,'SpEd BEA Rates by Month'!$B$4:$O$380,$G$1,0),"")</f>
        <v>10308.030000000001</v>
      </c>
      <c r="H350" s="7">
        <f t="shared" si="227"/>
        <v>11854.2345</v>
      </c>
      <c r="I350" s="13">
        <f>VLOOKUP($B350,AAFTE!$C$4:$F$300,3,0)</f>
        <v>9.9166666666666661</v>
      </c>
      <c r="J350" s="7">
        <f t="shared" si="228"/>
        <v>117554.492125</v>
      </c>
      <c r="K350" s="7">
        <f>IFERROR(VLOOKUP($B350,'SpEd BEA Rates by Month'!$B$4:$O$380,$K$1,0),"")</f>
        <v>0</v>
      </c>
      <c r="L350" s="7">
        <f t="shared" si="229"/>
        <v>0</v>
      </c>
      <c r="M350" s="13">
        <f>VLOOKUP($B350,AAFTE!$C$4:$F$300,4,0)</f>
        <v>0</v>
      </c>
      <c r="N350" s="7">
        <f t="shared" si="230"/>
        <v>0</v>
      </c>
      <c r="O350" s="7">
        <f>IFERROR(VLOOKUP($B350,'SpEd BEA Rates by Month'!$B$4:$O$380,$O$1,0),"")</f>
        <v>0</v>
      </c>
      <c r="P350" s="7">
        <f t="shared" si="231"/>
        <v>0</v>
      </c>
      <c r="Q350" s="13">
        <f>VLOOKUP($B350,AAFTE!$C$4:$G$300,5,0)</f>
        <v>0</v>
      </c>
      <c r="R350" s="7">
        <f t="shared" si="232"/>
        <v>0</v>
      </c>
    </row>
    <row r="351" spans="1:18" ht="15.75" thickBot="1" x14ac:dyDescent="0.3">
      <c r="A351" s="1" t="s">
        <v>250</v>
      </c>
      <c r="B351" s="1" t="s">
        <v>256</v>
      </c>
      <c r="C351" s="7">
        <f>IFERROR(VLOOKUP($B351,'SpEd BEA Rates by Month'!$B$4:$C$380,2,0)," ")</f>
        <v>10368.57</v>
      </c>
      <c r="D351" s="7">
        <f t="shared" si="226"/>
        <v>11923.855499999998</v>
      </c>
      <c r="E351" s="13">
        <f>VLOOKUP($B351,AAFTE!$C$4:$D$300,2,0)</f>
        <v>0.25</v>
      </c>
      <c r="F351" s="7">
        <f t="shared" si="233"/>
        <v>2980.9638749999995</v>
      </c>
      <c r="G351" s="7">
        <f>IFERROR(VLOOKUP($B351,'SpEd BEA Rates by Month'!$B$4:$O$380,$G$1,0),"")</f>
        <v>10910</v>
      </c>
      <c r="H351" s="7">
        <f t="shared" si="227"/>
        <v>12546.499999999998</v>
      </c>
      <c r="I351" s="13">
        <f>VLOOKUP($B351,AAFTE!$C$4:$F$300,3,0)</f>
        <v>0.41666666666666669</v>
      </c>
      <c r="J351" s="7">
        <f t="shared" si="228"/>
        <v>5227.708333333333</v>
      </c>
      <c r="K351" s="7">
        <f>IFERROR(VLOOKUP($B351,'SpEd BEA Rates by Month'!$B$4:$O$380,$K$1,0),"")</f>
        <v>0</v>
      </c>
      <c r="L351" s="7">
        <f t="shared" si="229"/>
        <v>0</v>
      </c>
      <c r="M351" s="13">
        <f>VLOOKUP($B351,AAFTE!$C$4:$F$300,4,0)</f>
        <v>0</v>
      </c>
      <c r="N351" s="7">
        <f t="shared" si="230"/>
        <v>0</v>
      </c>
      <c r="O351" s="7">
        <f>IFERROR(VLOOKUP($B351,'SpEd BEA Rates by Month'!$B$4:$O$380,$O$1,0),"")</f>
        <v>0</v>
      </c>
      <c r="P351" s="7">
        <f t="shared" si="231"/>
        <v>0</v>
      </c>
      <c r="Q351" s="13">
        <f>VLOOKUP($B351,AAFTE!$C$4:$G$300,5,0)</f>
        <v>0</v>
      </c>
      <c r="R351" s="7">
        <f t="shared" si="232"/>
        <v>0</v>
      </c>
    </row>
    <row r="352" spans="1:18" ht="15.75" thickBot="1" x14ac:dyDescent="0.3">
      <c r="A352" s="1" t="s">
        <v>250</v>
      </c>
      <c r="B352" s="1" t="s">
        <v>257</v>
      </c>
      <c r="C352" s="7">
        <f>IFERROR(VLOOKUP($B352,'SpEd BEA Rates by Month'!$B$4:$C$380,2,0)," ")</f>
        <v>9560.89</v>
      </c>
      <c r="D352" s="7">
        <f t="shared" si="226"/>
        <v>10995.023499999999</v>
      </c>
      <c r="E352" s="13">
        <f>VLOOKUP($B352,AAFTE!$C$4:$D$300,2,0)</f>
        <v>12</v>
      </c>
      <c r="F352" s="7">
        <f t="shared" si="233"/>
        <v>131940.28200000001</v>
      </c>
      <c r="G352" s="7">
        <f>IFERROR(VLOOKUP($B352,'SpEd BEA Rates by Month'!$B$4:$O$380,$G$1,0),"")</f>
        <v>10133.02</v>
      </c>
      <c r="H352" s="7">
        <f t="shared" si="227"/>
        <v>11652.973</v>
      </c>
      <c r="I352" s="13">
        <f>VLOOKUP($B352,AAFTE!$C$4:$F$300,3,0)</f>
        <v>12.416666666666666</v>
      </c>
      <c r="J352" s="7">
        <f t="shared" si="228"/>
        <v>144691.08141666665</v>
      </c>
      <c r="K352" s="7">
        <f>IFERROR(VLOOKUP($B352,'SpEd BEA Rates by Month'!$B$4:$O$380,$K$1,0),"")</f>
        <v>0</v>
      </c>
      <c r="L352" s="7">
        <f t="shared" si="229"/>
        <v>0</v>
      </c>
      <c r="M352" s="13">
        <f>VLOOKUP($B352,AAFTE!$C$4:$F$300,4,0)</f>
        <v>0</v>
      </c>
      <c r="N352" s="7">
        <f t="shared" si="230"/>
        <v>0</v>
      </c>
      <c r="O352" s="7">
        <f>IFERROR(VLOOKUP($B352,'SpEd BEA Rates by Month'!$B$4:$O$380,$O$1,0),"")</f>
        <v>0</v>
      </c>
      <c r="P352" s="7">
        <f t="shared" si="231"/>
        <v>0</v>
      </c>
      <c r="Q352" s="13">
        <f>VLOOKUP($B352,AAFTE!$C$4:$G$300,5,0)</f>
        <v>0</v>
      </c>
      <c r="R352" s="7">
        <f t="shared" si="232"/>
        <v>0</v>
      </c>
    </row>
    <row r="353" spans="1:18" ht="15.75" thickBot="1" x14ac:dyDescent="0.3">
      <c r="A353" s="1" t="s">
        <v>250</v>
      </c>
      <c r="B353" s="1" t="s">
        <v>258</v>
      </c>
      <c r="C353" s="7">
        <f>IFERROR(VLOOKUP($B353,'SpEd BEA Rates by Month'!$B$4:$C$380,2,0)," ")</f>
        <v>9677.48</v>
      </c>
      <c r="D353" s="7">
        <f t="shared" si="226"/>
        <v>11129.101999999999</v>
      </c>
      <c r="E353" s="13">
        <f>VLOOKUP($B353,AAFTE!$C$4:$D$300,2,0)</f>
        <v>148</v>
      </c>
      <c r="F353" s="7">
        <f t="shared" si="233"/>
        <v>1647107.0959999999</v>
      </c>
      <c r="G353" s="7">
        <f>IFERROR(VLOOKUP($B353,'SpEd BEA Rates by Month'!$B$4:$O$380,$G$1,0),"")</f>
        <v>10151.18</v>
      </c>
      <c r="H353" s="7">
        <f t="shared" si="227"/>
        <v>11673.857</v>
      </c>
      <c r="I353" s="13">
        <f>VLOOKUP($B353,AAFTE!$C$4:$F$300,3,0)</f>
        <v>147.08333333333334</v>
      </c>
      <c r="J353" s="7">
        <f t="shared" si="228"/>
        <v>1717029.8004166668</v>
      </c>
      <c r="K353" s="7">
        <f>IFERROR(VLOOKUP($B353,'SpEd BEA Rates by Month'!$B$4:$O$380,$K$1,0),"")</f>
        <v>0</v>
      </c>
      <c r="L353" s="7">
        <f t="shared" si="229"/>
        <v>0</v>
      </c>
      <c r="M353" s="13">
        <f>VLOOKUP($B353,AAFTE!$C$4:$F$300,4,0)</f>
        <v>0</v>
      </c>
      <c r="N353" s="7">
        <f t="shared" si="230"/>
        <v>0</v>
      </c>
      <c r="O353" s="7">
        <f>IFERROR(VLOOKUP($B353,'SpEd BEA Rates by Month'!$B$4:$O$380,$O$1,0),"")</f>
        <v>0</v>
      </c>
      <c r="P353" s="7">
        <f t="shared" si="231"/>
        <v>0</v>
      </c>
      <c r="Q353" s="13">
        <f>VLOOKUP($B353,AAFTE!$C$4:$G$300,5,0)</f>
        <v>0</v>
      </c>
      <c r="R353" s="7">
        <f t="shared" si="232"/>
        <v>0</v>
      </c>
    </row>
    <row r="354" spans="1:18" ht="15.75" thickBot="1" x14ac:dyDescent="0.3">
      <c r="A354" s="1" t="s">
        <v>250</v>
      </c>
      <c r="B354" s="1" t="s">
        <v>259</v>
      </c>
      <c r="C354" s="7">
        <f>IFERROR(VLOOKUP($B354,'SpEd BEA Rates by Month'!$B$4:$C$380,2,0)," ")</f>
        <v>9635.5300000000007</v>
      </c>
      <c r="D354" s="7">
        <f t="shared" si="226"/>
        <v>11080.8595</v>
      </c>
      <c r="E354" s="13">
        <f>VLOOKUP($B354,AAFTE!$C$4:$D$300,2,0)</f>
        <v>34.5</v>
      </c>
      <c r="F354" s="7">
        <f t="shared" si="233"/>
        <v>382289.65275000001</v>
      </c>
      <c r="G354" s="7">
        <f>IFERROR(VLOOKUP($B354,'SpEd BEA Rates by Month'!$B$4:$O$380,$G$1,0),"")</f>
        <v>10220.709999999999</v>
      </c>
      <c r="H354" s="7">
        <f t="shared" si="227"/>
        <v>11753.816499999999</v>
      </c>
      <c r="I354" s="13">
        <f>VLOOKUP($B354,AAFTE!$C$4:$F$300,3,0)</f>
        <v>39</v>
      </c>
      <c r="J354" s="7">
        <f t="shared" si="228"/>
        <v>458398.84349999996</v>
      </c>
      <c r="K354" s="7">
        <f>IFERROR(VLOOKUP($B354,'SpEd BEA Rates by Month'!$B$4:$O$380,$K$1,0),"")</f>
        <v>0</v>
      </c>
      <c r="L354" s="7">
        <f t="shared" si="229"/>
        <v>0</v>
      </c>
      <c r="M354" s="13">
        <f>VLOOKUP($B354,AAFTE!$C$4:$F$300,4,0)</f>
        <v>0</v>
      </c>
      <c r="N354" s="7">
        <f t="shared" si="230"/>
        <v>0</v>
      </c>
      <c r="O354" s="7">
        <f>IFERROR(VLOOKUP($B354,'SpEd BEA Rates by Month'!$B$4:$O$380,$O$1,0),"")</f>
        <v>0</v>
      </c>
      <c r="P354" s="7">
        <f t="shared" si="231"/>
        <v>0</v>
      </c>
      <c r="Q354" s="13">
        <f>VLOOKUP($B354,AAFTE!$C$4:$G$300,5,0)</f>
        <v>0</v>
      </c>
      <c r="R354" s="7">
        <f t="shared" si="232"/>
        <v>0</v>
      </c>
    </row>
    <row r="355" spans="1:18" ht="15.75" thickBot="1" x14ac:dyDescent="0.3">
      <c r="A355" s="6" t="s">
        <v>250</v>
      </c>
      <c r="B355" s="1" t="s">
        <v>260</v>
      </c>
      <c r="C355" s="7">
        <f>IFERROR(VLOOKUP($B355,'SpEd BEA Rates by Month'!$B$4:$C$380,2,0)," ")</f>
        <v>9670.43</v>
      </c>
      <c r="D355" s="7">
        <f t="shared" si="226"/>
        <v>11120.994499999999</v>
      </c>
      <c r="E355" s="13">
        <f>VLOOKUP($B355,AAFTE!$C$4:$D$300,2,0)</f>
        <v>6.5</v>
      </c>
      <c r="F355" s="7">
        <f t="shared" si="233"/>
        <v>72286.46424999999</v>
      </c>
      <c r="G355" s="7">
        <f>IFERROR(VLOOKUP($B355,'SpEd BEA Rates by Month'!$B$4:$O$380,$G$1,0),"")</f>
        <v>10231.51</v>
      </c>
      <c r="H355" s="7">
        <f t="shared" si="227"/>
        <v>11766.236499999999</v>
      </c>
      <c r="I355" s="13">
        <f>VLOOKUP($B355,AAFTE!$C$4:$F$300,3,0)</f>
        <v>9</v>
      </c>
      <c r="J355" s="7">
        <f t="shared" si="228"/>
        <v>105896.12849999999</v>
      </c>
      <c r="K355" s="7">
        <f>IFERROR(VLOOKUP($B355,'SpEd BEA Rates by Month'!$B$4:$O$380,$K$1,0),"")</f>
        <v>0</v>
      </c>
      <c r="L355" s="7">
        <f t="shared" si="229"/>
        <v>0</v>
      </c>
      <c r="M355" s="13">
        <f>VLOOKUP($B355,AAFTE!$C$4:$F$300,4,0)</f>
        <v>0</v>
      </c>
      <c r="N355" s="7">
        <f t="shared" si="230"/>
        <v>0</v>
      </c>
      <c r="O355" s="7">
        <f>IFERROR(VLOOKUP($B355,'SpEd BEA Rates by Month'!$B$4:$O$380,$O$1,0),"")</f>
        <v>0</v>
      </c>
      <c r="P355" s="7">
        <f t="shared" si="231"/>
        <v>0</v>
      </c>
      <c r="Q355" s="13">
        <f>VLOOKUP($B355,AAFTE!$C$4:$G$300,5,0)</f>
        <v>0</v>
      </c>
      <c r="R355" s="7">
        <f t="shared" si="232"/>
        <v>0</v>
      </c>
    </row>
    <row r="356" spans="1:18" ht="15.75" thickBot="1" x14ac:dyDescent="0.3">
      <c r="A356" s="1" t="s">
        <v>250</v>
      </c>
      <c r="B356" s="1" t="s">
        <v>261</v>
      </c>
      <c r="C356" s="7">
        <f>IFERROR(VLOOKUP($B356,'SpEd BEA Rates by Month'!$B$4:$C$380,2,0)," ")</f>
        <v>10318.83</v>
      </c>
      <c r="D356" s="7">
        <f t="shared" si="226"/>
        <v>11866.654499999999</v>
      </c>
      <c r="E356" s="13">
        <f>VLOOKUP($B356,AAFTE!$C$4:$D$300,2,0)</f>
        <v>0.66666666666666663</v>
      </c>
      <c r="F356" s="7">
        <f t="shared" si="233"/>
        <v>7911.1029999999992</v>
      </c>
      <c r="G356" s="7">
        <f>IFERROR(VLOOKUP($B356,'SpEd BEA Rates by Month'!$B$4:$O$380,$G$1,0),"")</f>
        <v>10769.7</v>
      </c>
      <c r="H356" s="7">
        <f t="shared" si="227"/>
        <v>12385.155000000001</v>
      </c>
      <c r="I356" s="13">
        <f>VLOOKUP($B356,AAFTE!$C$4:$F$300,3,0)</f>
        <v>8.3333333333333329E-2</v>
      </c>
      <c r="J356" s="7">
        <f t="shared" si="228"/>
        <v>1032.0962500000001</v>
      </c>
      <c r="K356" s="7">
        <f>IFERROR(VLOOKUP($B356,'SpEd BEA Rates by Month'!$B$4:$O$380,$K$1,0),"")</f>
        <v>0</v>
      </c>
      <c r="L356" s="7">
        <f t="shared" si="229"/>
        <v>0</v>
      </c>
      <c r="M356" s="13">
        <f>VLOOKUP($B356,AAFTE!$C$4:$F$300,4,0)</f>
        <v>0</v>
      </c>
      <c r="N356" s="7">
        <f t="shared" si="230"/>
        <v>0</v>
      </c>
      <c r="O356" s="7">
        <f>IFERROR(VLOOKUP($B356,'SpEd BEA Rates by Month'!$B$4:$O$380,$O$1,0),"")</f>
        <v>0</v>
      </c>
      <c r="P356" s="7">
        <f t="shared" si="231"/>
        <v>0</v>
      </c>
      <c r="Q356" s="13">
        <f>VLOOKUP($B356,AAFTE!$C$4:$G$300,5,0)</f>
        <v>0</v>
      </c>
      <c r="R356" s="7">
        <f t="shared" si="232"/>
        <v>0</v>
      </c>
    </row>
    <row r="357" spans="1:18" ht="15.75" thickBot="1" x14ac:dyDescent="0.3">
      <c r="A357" s="6" t="s">
        <v>250</v>
      </c>
      <c r="B357" s="1" t="s">
        <v>262</v>
      </c>
      <c r="C357" s="7">
        <f>IFERROR(VLOOKUP($B357,'SpEd BEA Rates by Month'!$B$4:$C$380,2,0)," ")</f>
        <v>9497.9</v>
      </c>
      <c r="D357" s="7">
        <f t="shared" si="226"/>
        <v>10922.584999999999</v>
      </c>
      <c r="E357" s="13">
        <f>VLOOKUP($B357,AAFTE!$C$4:$D$300,2,0)</f>
        <v>0</v>
      </c>
      <c r="F357" s="7">
        <f t="shared" si="233"/>
        <v>0</v>
      </c>
      <c r="G357" s="7">
        <f>IFERROR(VLOOKUP($B357,'SpEd BEA Rates by Month'!$B$4:$O$380,$G$1,0),"")</f>
        <v>9988.94</v>
      </c>
      <c r="H357" s="7">
        <f t="shared" si="227"/>
        <v>11487.280999999999</v>
      </c>
      <c r="I357" s="13">
        <f>VLOOKUP($B357,AAFTE!$C$4:$F$300,3,0)</f>
        <v>21.833333333333332</v>
      </c>
      <c r="J357" s="7">
        <f t="shared" si="228"/>
        <v>250805.63516666665</v>
      </c>
      <c r="K357" s="7">
        <f>IFERROR(VLOOKUP($B357,'SpEd BEA Rates by Month'!$B$4:$O$380,$K$1,0),"")</f>
        <v>0</v>
      </c>
      <c r="L357" s="7">
        <f t="shared" si="229"/>
        <v>0</v>
      </c>
      <c r="M357" s="13">
        <f>VLOOKUP($B357,AAFTE!$C$4:$F$300,4,0)</f>
        <v>0</v>
      </c>
      <c r="N357" s="7">
        <f t="shared" si="230"/>
        <v>0</v>
      </c>
      <c r="O357" s="7">
        <f>IFERROR(VLOOKUP($B357,'SpEd BEA Rates by Month'!$B$4:$O$380,$O$1,0),"")</f>
        <v>0</v>
      </c>
      <c r="P357" s="7">
        <f t="shared" si="231"/>
        <v>0</v>
      </c>
      <c r="Q357" s="13">
        <f>VLOOKUP($B357,AAFTE!$C$4:$G$300,5,0)</f>
        <v>0</v>
      </c>
      <c r="R357" s="7">
        <f t="shared" si="232"/>
        <v>0</v>
      </c>
    </row>
    <row r="358" spans="1:18" ht="15.75" thickBot="1" x14ac:dyDescent="0.3">
      <c r="A358" s="1" t="s">
        <v>250</v>
      </c>
      <c r="B358" s="1" t="s">
        <v>263</v>
      </c>
      <c r="C358" s="7">
        <f>IFERROR(VLOOKUP($B358,'SpEd BEA Rates by Month'!$B$4:$C$380,2,0)," ")</f>
        <v>9622.89</v>
      </c>
      <c r="D358" s="7">
        <f t="shared" si="226"/>
        <v>11066.323499999999</v>
      </c>
      <c r="E358" s="13">
        <f>VLOOKUP($B358,AAFTE!$C$4:$D$300,2,0)</f>
        <v>708.58333333333337</v>
      </c>
      <c r="F358" s="7">
        <f t="shared" si="233"/>
        <v>7841412.3933749991</v>
      </c>
      <c r="G358" s="7">
        <f>IFERROR(VLOOKUP($B358,'SpEd BEA Rates by Month'!$B$4:$O$380,$G$1,0),"")</f>
        <v>10069.209999999999</v>
      </c>
      <c r="H358" s="7">
        <f t="shared" si="227"/>
        <v>11579.591499999999</v>
      </c>
      <c r="I358" s="13">
        <f>VLOOKUP($B358,AAFTE!$C$4:$F$300,3,0)</f>
        <v>695.75</v>
      </c>
      <c r="J358" s="7">
        <f t="shared" si="228"/>
        <v>8056500.7861249987</v>
      </c>
      <c r="K358" s="7">
        <f>IFERROR(VLOOKUP($B358,'SpEd BEA Rates by Month'!$B$4:$O$380,$K$1,0),"")</f>
        <v>0</v>
      </c>
      <c r="L358" s="7">
        <f t="shared" si="229"/>
        <v>0</v>
      </c>
      <c r="M358" s="13">
        <f>VLOOKUP($B358,AAFTE!$C$4:$F$300,4,0)</f>
        <v>0</v>
      </c>
      <c r="N358" s="7">
        <f t="shared" si="230"/>
        <v>0</v>
      </c>
      <c r="O358" s="7">
        <f>IFERROR(VLOOKUP($B358,'SpEd BEA Rates by Month'!$B$4:$O$380,$O$1,0),"")</f>
        <v>0</v>
      </c>
      <c r="P358" s="7">
        <f t="shared" si="231"/>
        <v>0</v>
      </c>
      <c r="Q358" s="13">
        <f>VLOOKUP($B358,AAFTE!$C$4:$G$300,5,0)</f>
        <v>0</v>
      </c>
      <c r="R358" s="7">
        <f t="shared" si="232"/>
        <v>0</v>
      </c>
    </row>
    <row r="359" spans="1:18" ht="15.75" thickBot="1" x14ac:dyDescent="0.3">
      <c r="A359" s="1" t="s">
        <v>250</v>
      </c>
      <c r="B359" s="1" t="s">
        <v>264</v>
      </c>
      <c r="C359" s="7">
        <f>IFERROR(VLOOKUP($B359,'SpEd BEA Rates by Month'!$B$4:$C$380,2,0)," ")</f>
        <v>9430.74</v>
      </c>
      <c r="D359" s="7">
        <f t="shared" si="226"/>
        <v>10845.350999999999</v>
      </c>
      <c r="E359" s="13">
        <f>VLOOKUP($B359,AAFTE!$C$4:$D$300,2,0)</f>
        <v>62.75</v>
      </c>
      <c r="F359" s="7">
        <f t="shared" si="233"/>
        <v>680545.77524999995</v>
      </c>
      <c r="G359" s="7">
        <f>IFERROR(VLOOKUP($B359,'SpEd BEA Rates by Month'!$B$4:$O$380,$G$1,0),"")</f>
        <v>9954.1</v>
      </c>
      <c r="H359" s="7">
        <f t="shared" si="227"/>
        <v>11447.215</v>
      </c>
      <c r="I359" s="13">
        <f>VLOOKUP($B359,AAFTE!$C$4:$F$300,3,0)</f>
        <v>61</v>
      </c>
      <c r="J359" s="7">
        <f t="shared" si="228"/>
        <v>698280.11499999999</v>
      </c>
      <c r="K359" s="7">
        <f>IFERROR(VLOOKUP($B359,'SpEd BEA Rates by Month'!$B$4:$O$380,$K$1,0),"")</f>
        <v>0</v>
      </c>
      <c r="L359" s="7">
        <f t="shared" si="229"/>
        <v>0</v>
      </c>
      <c r="M359" s="13">
        <f>VLOOKUP($B359,AAFTE!$C$4:$F$300,4,0)</f>
        <v>0</v>
      </c>
      <c r="N359" s="7">
        <f t="shared" si="230"/>
        <v>0</v>
      </c>
      <c r="O359" s="7">
        <f>IFERROR(VLOOKUP($B359,'SpEd BEA Rates by Month'!$B$4:$O$380,$O$1,0),"")</f>
        <v>0</v>
      </c>
      <c r="P359" s="7">
        <f t="shared" si="231"/>
        <v>0</v>
      </c>
      <c r="Q359" s="13">
        <f>VLOOKUP($B359,AAFTE!$C$4:$G$300,5,0)</f>
        <v>0</v>
      </c>
      <c r="R359" s="7">
        <f t="shared" si="232"/>
        <v>0</v>
      </c>
    </row>
    <row r="360" spans="1:18" ht="15.75" thickBot="1" x14ac:dyDescent="0.3">
      <c r="A360" s="5" t="s">
        <v>366</v>
      </c>
      <c r="B360" s="5" t="s">
        <v>844</v>
      </c>
      <c r="C360" s="28" t="str">
        <f>IFERROR(VLOOKUP($B360,'SpEd BEA Rates by Month'!$B$4:$C$380,2,0)," ")</f>
        <v xml:space="preserve"> </v>
      </c>
      <c r="D360" s="11">
        <f>F360/E360</f>
        <v>11072.697327636444</v>
      </c>
      <c r="E360" s="25">
        <f>SUM(E346:E359)</f>
        <v>1487.1666666666665</v>
      </c>
      <c r="F360" s="17">
        <f>SUM(F346:F359)</f>
        <v>16466946.375749998</v>
      </c>
      <c r="G360" s="18" t="str">
        <f>IFERROR(VLOOKUP($B360,'SpEd BEA Rates by Month'!$B$4:$O$380,$G$1,0),"")</f>
        <v/>
      </c>
      <c r="H360" s="10">
        <f>J360/I360</f>
        <v>11633.655894475287</v>
      </c>
      <c r="I360" s="15">
        <f>SUM(I346:I359)</f>
        <v>1500.8333333333335</v>
      </c>
      <c r="J360" s="18">
        <f>SUM(J346:J359)</f>
        <v>17460178.554958329</v>
      </c>
      <c r="K360" s="8" t="str">
        <f>IFERROR(VLOOKUP($B360,'SpEd BEA Rates by Month'!$B$4:$O$380,$K$1,0),"")</f>
        <v/>
      </c>
      <c r="L360" s="9" t="e">
        <f>N360/M360</f>
        <v>#DIV/0!</v>
      </c>
      <c r="M360" s="19">
        <f>SUM(M346:M359)</f>
        <v>0</v>
      </c>
      <c r="N360" s="9">
        <f>SUM(N346:N359)</f>
        <v>0</v>
      </c>
      <c r="O360" s="21" t="str">
        <f>IFERROR(VLOOKUP($B360,'SpEd BEA Rates by Month'!$B$4:$O$380,$O$1,0),"")</f>
        <v/>
      </c>
      <c r="P360" s="21" t="e">
        <f>R360/Q360</f>
        <v>#DIV/0!</v>
      </c>
      <c r="Q360" s="23">
        <f>SUM(Q346:Q359)</f>
        <v>0</v>
      </c>
      <c r="R360" s="21">
        <f>SUM(R346:R359)</f>
        <v>0</v>
      </c>
    </row>
    <row r="361" spans="1:18" ht="15.75" thickBot="1" x14ac:dyDescent="0.3">
      <c r="A361" s="5"/>
      <c r="B361" s="5" t="s">
        <v>872</v>
      </c>
      <c r="C361" s="28" t="str">
        <f>IFERROR(VLOOKUP($B361,'SpEd BEA Rates by Month'!$B$4:$C$380,2,0)," ")</f>
        <v xml:space="preserve"> </v>
      </c>
      <c r="D361" s="11">
        <f>D360/12</f>
        <v>922.72477730303706</v>
      </c>
      <c r="E361" s="14"/>
      <c r="F361" s="24"/>
      <c r="G361" s="18" t="str">
        <f>IFERROR(VLOOKUP($B361,'SpEd BEA Rates by Month'!$B$4:$O$380,$G$1,0),"")</f>
        <v/>
      </c>
      <c r="H361" s="10">
        <f>H360/12</f>
        <v>969.47132453960728</v>
      </c>
      <c r="I361" s="15"/>
      <c r="J361" s="18"/>
      <c r="K361" s="8" t="str">
        <f>IFERROR(VLOOKUP($B361,'SpEd BEA Rates by Month'!$B$4:$O$380,$K$1,0),"")</f>
        <v/>
      </c>
      <c r="L361" s="9" t="e">
        <f>L360/12</f>
        <v>#DIV/0!</v>
      </c>
      <c r="M361" s="19"/>
      <c r="N361" s="9"/>
      <c r="O361" s="21" t="str">
        <f>IFERROR(VLOOKUP($B361,'SpEd BEA Rates by Month'!$B$4:$O$380,$O$1,0),"")</f>
        <v/>
      </c>
      <c r="P361" s="21" t="e">
        <f>P360/12</f>
        <v>#DIV/0!</v>
      </c>
      <c r="Q361" s="23"/>
      <c r="R361" s="21"/>
    </row>
    <row r="362" spans="1:18" ht="15.75" thickBot="1" x14ac:dyDescent="0.3">
      <c r="A362" s="5"/>
      <c r="B362" s="5" t="s">
        <v>853</v>
      </c>
      <c r="C362" s="28" t="str">
        <f>IFERROR(VLOOKUP($B362,'SpEd BEA Rates by Month'!$B$4:$C$380,2,0)," ")</f>
        <v xml:space="preserve"> </v>
      </c>
      <c r="D362" s="11">
        <f>0.05*D361</f>
        <v>46.136238865151853</v>
      </c>
      <c r="E362" s="14"/>
      <c r="F362" s="24"/>
      <c r="G362" s="18" t="str">
        <f>IFERROR(VLOOKUP($B362,'SpEd BEA Rates by Month'!$B$4:$O$380,$G$1,0),"")</f>
        <v/>
      </c>
      <c r="H362" s="10">
        <f>0.05*H361</f>
        <v>48.473566226980367</v>
      </c>
      <c r="I362" s="15"/>
      <c r="J362" s="18"/>
      <c r="K362" s="8" t="str">
        <f>IFERROR(VLOOKUP($B362,'SpEd BEA Rates by Month'!$B$4:$O$380,$K$1,0),"")</f>
        <v/>
      </c>
      <c r="L362" s="9" t="e">
        <f>0.05*L361</f>
        <v>#DIV/0!</v>
      </c>
      <c r="M362" s="19"/>
      <c r="N362" s="9"/>
      <c r="O362" s="21" t="str">
        <f>IFERROR(VLOOKUP($B362,'SpEd BEA Rates by Month'!$B$4:$O$380,$O$1,0),"")</f>
        <v/>
      </c>
      <c r="P362" s="21" t="e">
        <f>0.05*P361</f>
        <v>#DIV/0!</v>
      </c>
      <c r="Q362" s="23"/>
      <c r="R362" s="21"/>
    </row>
    <row r="363" spans="1:18" ht="15.75" thickBot="1" x14ac:dyDescent="0.3">
      <c r="A363" s="5"/>
      <c r="B363" s="5" t="s">
        <v>377</v>
      </c>
      <c r="C363" s="28" t="str">
        <f>IFERROR(VLOOKUP($B363,'SpEd BEA Rates by Month'!$B$4:$C$380,2,0)," ")</f>
        <v xml:space="preserve"> </v>
      </c>
      <c r="D363" s="11">
        <f>D361-D362</f>
        <v>876.58853843788518</v>
      </c>
      <c r="E363" s="14"/>
      <c r="F363" s="11"/>
      <c r="G363" s="18" t="str">
        <f>IFERROR(VLOOKUP($B363,'SpEd BEA Rates by Month'!$B$4:$O$380,$G$1,0),"")</f>
        <v/>
      </c>
      <c r="H363" s="10">
        <f>H361-H362</f>
        <v>920.99775831262696</v>
      </c>
      <c r="I363" s="15"/>
      <c r="J363" s="18"/>
      <c r="K363" s="8" t="str">
        <f>IFERROR(VLOOKUP($B363,'SpEd BEA Rates by Month'!$B$4:$O$380,$K$1,0),"")</f>
        <v/>
      </c>
      <c r="L363" s="9" t="e">
        <f>L361-L362</f>
        <v>#DIV/0!</v>
      </c>
      <c r="M363" s="19"/>
      <c r="N363" s="9"/>
      <c r="O363" s="21" t="str">
        <f>IFERROR(VLOOKUP($B363,'SpEd BEA Rates by Month'!$B$4:$O$380,$O$1,0),"")</f>
        <v/>
      </c>
      <c r="P363" s="21" t="e">
        <f>P361-P362</f>
        <v>#DIV/0!</v>
      </c>
      <c r="Q363" s="23"/>
      <c r="R363" s="21"/>
    </row>
    <row r="364" spans="1:18" ht="15.75" thickBot="1" x14ac:dyDescent="0.3">
      <c r="A364" s="1" t="s">
        <v>265</v>
      </c>
      <c r="B364" s="1" t="s">
        <v>266</v>
      </c>
      <c r="C364" s="7">
        <f>IFERROR(VLOOKUP($B364,'SpEd BEA Rates by Month'!$B$4:$C$380,2,0)," ")</f>
        <v>9402.26</v>
      </c>
      <c r="D364" s="7">
        <f t="shared" si="226"/>
        <v>10812.599</v>
      </c>
      <c r="E364" s="13">
        <f>VLOOKUP($B364,AAFTE!$C$4:$D$300,2,0)</f>
        <v>1.3333333333333333</v>
      </c>
      <c r="F364" s="7">
        <f>D364*E364</f>
        <v>14416.798666666666</v>
      </c>
      <c r="G364" s="7">
        <f>IFERROR(VLOOKUP($B364,'SpEd BEA Rates by Month'!$B$4:$O$380,$G$1,0),"")</f>
        <v>9930.4699999999993</v>
      </c>
      <c r="H364" s="7">
        <f t="shared" ref="H364:H375" si="234">G364*1.15</f>
        <v>11420.040499999999</v>
      </c>
      <c r="I364" s="13">
        <f>VLOOKUP($B364,AAFTE!$C$4:$F$300,3,0)</f>
        <v>1.8333333333333333</v>
      </c>
      <c r="J364" s="7">
        <f t="shared" ref="J364:J375" si="235">H364*I364</f>
        <v>20936.740916666666</v>
      </c>
      <c r="K364" s="7">
        <f>IFERROR(VLOOKUP($B364,'SpEd BEA Rates by Month'!$B$4:$O$380,$K$1,0),"")</f>
        <v>0</v>
      </c>
      <c r="L364" s="7">
        <f t="shared" ref="L364:L375" si="236">K364*1.15</f>
        <v>0</v>
      </c>
      <c r="M364" s="13">
        <f>VLOOKUP($B364,AAFTE!$C$4:$F$300,4,0)</f>
        <v>0</v>
      </c>
      <c r="N364" s="7">
        <f t="shared" ref="N364:N375" si="237">L364*M364</f>
        <v>0</v>
      </c>
      <c r="O364" s="7">
        <f>IFERROR(VLOOKUP($B364,'SpEd BEA Rates by Month'!$B$4:$O$380,$O$1,0),"")</f>
        <v>0</v>
      </c>
      <c r="P364" s="7">
        <f t="shared" ref="P364:P375" si="238">O364*1.15</f>
        <v>0</v>
      </c>
      <c r="Q364" s="13">
        <f>VLOOKUP($B364,AAFTE!$C$4:$G$300,5,0)</f>
        <v>0</v>
      </c>
      <c r="R364" s="7">
        <f t="shared" ref="R364:R375" si="239">P364*Q364</f>
        <v>0</v>
      </c>
    </row>
    <row r="365" spans="1:18" ht="15.75" thickBot="1" x14ac:dyDescent="0.3">
      <c r="A365" s="1" t="s">
        <v>265</v>
      </c>
      <c r="B365" s="1" t="s">
        <v>267</v>
      </c>
      <c r="C365" s="7">
        <f>IFERROR(VLOOKUP($B365,'SpEd BEA Rates by Month'!$B$4:$C$380,2,0)," ")</f>
        <v>9395.7900000000009</v>
      </c>
      <c r="D365" s="7">
        <f t="shared" si="226"/>
        <v>10805.1585</v>
      </c>
      <c r="E365" s="13">
        <f>VLOOKUP($B365,AAFTE!$C$4:$D$300,2,0)</f>
        <v>0.91666666666666663</v>
      </c>
      <c r="F365" s="7">
        <f t="shared" ref="F365:F375" si="240">D365*E365</f>
        <v>9904.7286249999997</v>
      </c>
      <c r="G365" s="7">
        <f>IFERROR(VLOOKUP($B365,'SpEd BEA Rates by Month'!$B$4:$O$380,$G$1,0),"")</f>
        <v>9813.5</v>
      </c>
      <c r="H365" s="7">
        <f t="shared" si="234"/>
        <v>11285.525</v>
      </c>
      <c r="I365" s="13">
        <f>VLOOKUP($B365,AAFTE!$C$4:$F$300,3,0)</f>
        <v>0.83333333333333337</v>
      </c>
      <c r="J365" s="7">
        <f t="shared" si="235"/>
        <v>9404.6041666666661</v>
      </c>
      <c r="K365" s="7">
        <f>IFERROR(VLOOKUP($B365,'SpEd BEA Rates by Month'!$B$4:$O$380,$K$1,0),"")</f>
        <v>0</v>
      </c>
      <c r="L365" s="7">
        <f t="shared" si="236"/>
        <v>0</v>
      </c>
      <c r="M365" s="13">
        <f>VLOOKUP($B365,AAFTE!$C$4:$F$300,4,0)</f>
        <v>0</v>
      </c>
      <c r="N365" s="7">
        <f t="shared" si="237"/>
        <v>0</v>
      </c>
      <c r="O365" s="7">
        <f>IFERROR(VLOOKUP($B365,'SpEd BEA Rates by Month'!$B$4:$O$380,$O$1,0),"")</f>
        <v>0</v>
      </c>
      <c r="P365" s="7">
        <f t="shared" si="238"/>
        <v>0</v>
      </c>
      <c r="Q365" s="13">
        <f>VLOOKUP($B365,AAFTE!$C$4:$G$300,5,0)</f>
        <v>0</v>
      </c>
      <c r="R365" s="7">
        <f t="shared" si="239"/>
        <v>0</v>
      </c>
    </row>
    <row r="366" spans="1:18" ht="15.75" thickBot="1" x14ac:dyDescent="0.3">
      <c r="A366" s="1" t="s">
        <v>265</v>
      </c>
      <c r="B366" s="1" t="s">
        <v>268</v>
      </c>
      <c r="C366" s="7">
        <f>IFERROR(VLOOKUP($B366,'SpEd BEA Rates by Month'!$B$4:$C$380,2,0)," ")</f>
        <v>9740.5</v>
      </c>
      <c r="D366" s="7">
        <f t="shared" si="226"/>
        <v>11201.574999999999</v>
      </c>
      <c r="E366" s="13">
        <f>VLOOKUP($B366,AAFTE!$C$4:$D$300,2,0)</f>
        <v>7.416666666666667</v>
      </c>
      <c r="F366" s="7">
        <f t="shared" si="240"/>
        <v>83078.347916666666</v>
      </c>
      <c r="G366" s="7">
        <f>IFERROR(VLOOKUP($B366,'SpEd BEA Rates by Month'!$B$4:$O$380,$G$1,0),"")</f>
        <v>10271.41</v>
      </c>
      <c r="H366" s="7">
        <f t="shared" si="234"/>
        <v>11812.121499999999</v>
      </c>
      <c r="I366" s="13">
        <f>VLOOKUP($B366,AAFTE!$C$4:$F$300,3,0)</f>
        <v>6.583333333333333</v>
      </c>
      <c r="J366" s="7">
        <f t="shared" si="235"/>
        <v>77763.133208333325</v>
      </c>
      <c r="K366" s="7">
        <f>IFERROR(VLOOKUP($B366,'SpEd BEA Rates by Month'!$B$4:$O$380,$K$1,0),"")</f>
        <v>0</v>
      </c>
      <c r="L366" s="7">
        <f t="shared" si="236"/>
        <v>0</v>
      </c>
      <c r="M366" s="13">
        <f>VLOOKUP($B366,AAFTE!$C$4:$F$300,4,0)</f>
        <v>0</v>
      </c>
      <c r="N366" s="7">
        <f t="shared" si="237"/>
        <v>0</v>
      </c>
      <c r="O366" s="7">
        <f>IFERROR(VLOOKUP($B366,'SpEd BEA Rates by Month'!$B$4:$O$380,$O$1,0),"")</f>
        <v>0</v>
      </c>
      <c r="P366" s="7">
        <f t="shared" si="238"/>
        <v>0</v>
      </c>
      <c r="Q366" s="13">
        <f>VLOOKUP($B366,AAFTE!$C$4:$G$300,5,0)</f>
        <v>0</v>
      </c>
      <c r="R366" s="7">
        <f t="shared" si="239"/>
        <v>0</v>
      </c>
    </row>
    <row r="367" spans="1:18" ht="15.75" thickBot="1" x14ac:dyDescent="0.3">
      <c r="A367" s="1" t="s">
        <v>265</v>
      </c>
      <c r="B367" s="1" t="s">
        <v>269</v>
      </c>
      <c r="C367" s="7">
        <f>IFERROR(VLOOKUP($B367,'SpEd BEA Rates by Month'!$B$4:$C$380,2,0)," ")</f>
        <v>10252.39</v>
      </c>
      <c r="D367" s="7">
        <f t="shared" si="226"/>
        <v>11790.248499999998</v>
      </c>
      <c r="E367" s="13">
        <f>VLOOKUP($B367,AAFTE!$C$4:$D$300,2,0)</f>
        <v>0.33333333333333331</v>
      </c>
      <c r="F367" s="7">
        <f t="shared" si="240"/>
        <v>3930.0828333333325</v>
      </c>
      <c r="G367" s="7">
        <f>IFERROR(VLOOKUP($B367,'SpEd BEA Rates by Month'!$B$4:$O$380,$G$1,0),"")</f>
        <v>10528.85</v>
      </c>
      <c r="H367" s="7">
        <f t="shared" si="234"/>
        <v>12108.1775</v>
      </c>
      <c r="I367" s="13">
        <f>VLOOKUP($B367,AAFTE!$C$4:$F$300,3,0)</f>
        <v>0.58333333333333337</v>
      </c>
      <c r="J367" s="7">
        <f t="shared" si="235"/>
        <v>7063.1035416666673</v>
      </c>
      <c r="K367" s="7">
        <f>IFERROR(VLOOKUP($B367,'SpEd BEA Rates by Month'!$B$4:$O$380,$K$1,0),"")</f>
        <v>0</v>
      </c>
      <c r="L367" s="7">
        <f t="shared" si="236"/>
        <v>0</v>
      </c>
      <c r="M367" s="13">
        <f>VLOOKUP($B367,AAFTE!$C$4:$F$300,4,0)</f>
        <v>0</v>
      </c>
      <c r="N367" s="7">
        <f t="shared" si="237"/>
        <v>0</v>
      </c>
      <c r="O367" s="7">
        <f>IFERROR(VLOOKUP($B367,'SpEd BEA Rates by Month'!$B$4:$O$380,$O$1,0),"")</f>
        <v>0</v>
      </c>
      <c r="P367" s="7">
        <f t="shared" si="238"/>
        <v>0</v>
      </c>
      <c r="Q367" s="13">
        <f>VLOOKUP($B367,AAFTE!$C$4:$G$300,5,0)</f>
        <v>0</v>
      </c>
      <c r="R367" s="7">
        <f t="shared" si="239"/>
        <v>0</v>
      </c>
    </row>
    <row r="368" spans="1:18" ht="15.75" thickBot="1" x14ac:dyDescent="0.3">
      <c r="A368" s="1" t="s">
        <v>265</v>
      </c>
      <c r="B368" s="1" t="s">
        <v>270</v>
      </c>
      <c r="C368" s="7">
        <f>IFERROR(VLOOKUP($B368,'SpEd BEA Rates by Month'!$B$4:$C$380,2,0)," ")</f>
        <v>9480.76</v>
      </c>
      <c r="D368" s="7">
        <f t="shared" si="226"/>
        <v>10902.874</v>
      </c>
      <c r="E368" s="13">
        <f>VLOOKUP($B368,AAFTE!$C$4:$D$300,2,0)</f>
        <v>0.72727272727272729</v>
      </c>
      <c r="F368" s="7">
        <f t="shared" si="240"/>
        <v>7929.3629090909089</v>
      </c>
      <c r="G368" s="7">
        <f>IFERROR(VLOOKUP($B368,'SpEd BEA Rates by Month'!$B$4:$O$380,$G$1,0),"")</f>
        <v>9931.43</v>
      </c>
      <c r="H368" s="7">
        <f t="shared" si="234"/>
        <v>11421.1445</v>
      </c>
      <c r="I368" s="13">
        <f>VLOOKUP($B368,AAFTE!$C$4:$F$300,3,0)</f>
        <v>1.25</v>
      </c>
      <c r="J368" s="7">
        <f t="shared" si="235"/>
        <v>14276.430625000001</v>
      </c>
      <c r="K368" s="7">
        <f>IFERROR(VLOOKUP($B368,'SpEd BEA Rates by Month'!$B$4:$O$380,$K$1,0),"")</f>
        <v>0</v>
      </c>
      <c r="L368" s="7">
        <f t="shared" si="236"/>
        <v>0</v>
      </c>
      <c r="M368" s="13">
        <f>VLOOKUP($B368,AAFTE!$C$4:$F$300,4,0)</f>
        <v>0</v>
      </c>
      <c r="N368" s="7">
        <f t="shared" si="237"/>
        <v>0</v>
      </c>
      <c r="O368" s="7">
        <f>IFERROR(VLOOKUP($B368,'SpEd BEA Rates by Month'!$B$4:$O$380,$O$1,0),"")</f>
        <v>0</v>
      </c>
      <c r="P368" s="7">
        <f t="shared" si="238"/>
        <v>0</v>
      </c>
      <c r="Q368" s="13">
        <f>VLOOKUP($B368,AAFTE!$C$4:$G$300,5,0)</f>
        <v>0</v>
      </c>
      <c r="R368" s="7">
        <f t="shared" si="239"/>
        <v>0</v>
      </c>
    </row>
    <row r="369" spans="1:18" ht="15.75" thickBot="1" x14ac:dyDescent="0.3">
      <c r="A369" s="1" t="s">
        <v>265</v>
      </c>
      <c r="B369" s="1" t="s">
        <v>271</v>
      </c>
      <c r="C369" s="7">
        <f>IFERROR(VLOOKUP($B369,'SpEd BEA Rates by Month'!$B$4:$C$380,2,0)," ")</f>
        <v>9399.59</v>
      </c>
      <c r="D369" s="7">
        <f t="shared" si="226"/>
        <v>10809.528499999999</v>
      </c>
      <c r="E369" s="13">
        <f>VLOOKUP($B369,AAFTE!$C$4:$D$300,2,0)</f>
        <v>2.25</v>
      </c>
      <c r="F369" s="7">
        <f t="shared" si="240"/>
        <v>24321.439124999997</v>
      </c>
      <c r="G369" s="7">
        <f>IFERROR(VLOOKUP($B369,'SpEd BEA Rates by Month'!$B$4:$O$380,$G$1,0),"")</f>
        <v>9905.07</v>
      </c>
      <c r="H369" s="7">
        <f t="shared" si="234"/>
        <v>11390.830499999998</v>
      </c>
      <c r="I369" s="13">
        <f>VLOOKUP($B369,AAFTE!$C$4:$F$300,3,0)</f>
        <v>2.5</v>
      </c>
      <c r="J369" s="7">
        <f t="shared" si="235"/>
        <v>28477.076249999995</v>
      </c>
      <c r="K369" s="7">
        <f>IFERROR(VLOOKUP($B369,'SpEd BEA Rates by Month'!$B$4:$O$380,$K$1,0),"")</f>
        <v>0</v>
      </c>
      <c r="L369" s="7">
        <f t="shared" si="236"/>
        <v>0</v>
      </c>
      <c r="M369" s="13">
        <f>VLOOKUP($B369,AAFTE!$C$4:$F$300,4,0)</f>
        <v>0</v>
      </c>
      <c r="N369" s="7">
        <f t="shared" si="237"/>
        <v>0</v>
      </c>
      <c r="O369" s="7">
        <f>IFERROR(VLOOKUP($B369,'SpEd BEA Rates by Month'!$B$4:$O$380,$O$1,0),"")</f>
        <v>0</v>
      </c>
      <c r="P369" s="7">
        <f t="shared" si="238"/>
        <v>0</v>
      </c>
      <c r="Q369" s="13">
        <f>VLOOKUP($B369,AAFTE!$C$4:$G$300,5,0)</f>
        <v>0</v>
      </c>
      <c r="R369" s="7">
        <f t="shared" si="239"/>
        <v>0</v>
      </c>
    </row>
    <row r="370" spans="1:18" ht="15.75" thickBot="1" x14ac:dyDescent="0.3">
      <c r="A370" s="1" t="s">
        <v>265</v>
      </c>
      <c r="B370" s="1" t="s">
        <v>272</v>
      </c>
      <c r="C370" s="7">
        <f>IFERROR(VLOOKUP($B370,'SpEd BEA Rates by Month'!$B$4:$C$380,2,0)," ")</f>
        <v>9347.73</v>
      </c>
      <c r="D370" s="7">
        <f t="shared" si="226"/>
        <v>10749.889499999999</v>
      </c>
      <c r="E370" s="13">
        <f>VLOOKUP($B370,AAFTE!$C$4:$D$300,2,0)</f>
        <v>0</v>
      </c>
      <c r="F370" s="7">
        <f t="shared" si="240"/>
        <v>0</v>
      </c>
      <c r="G370" s="7">
        <f>IFERROR(VLOOKUP($B370,'SpEd BEA Rates by Month'!$B$4:$O$380,$G$1,0),"")</f>
        <v>9866.7199999999993</v>
      </c>
      <c r="H370" s="7">
        <f t="shared" si="234"/>
        <v>11346.727999999999</v>
      </c>
      <c r="I370" s="13">
        <f>VLOOKUP($B370,AAFTE!$C$4:$F$300,3,0)</f>
        <v>0</v>
      </c>
      <c r="J370" s="7">
        <f t="shared" si="235"/>
        <v>0</v>
      </c>
      <c r="K370" s="7">
        <f>IFERROR(VLOOKUP($B370,'SpEd BEA Rates by Month'!$B$4:$O$380,$K$1,0),"")</f>
        <v>0</v>
      </c>
      <c r="L370" s="7">
        <f t="shared" si="236"/>
        <v>0</v>
      </c>
      <c r="M370" s="13">
        <f>VLOOKUP($B370,AAFTE!$C$4:$F$300,4,0)</f>
        <v>0</v>
      </c>
      <c r="N370" s="7">
        <f t="shared" si="237"/>
        <v>0</v>
      </c>
      <c r="O370" s="7">
        <f>IFERROR(VLOOKUP($B370,'SpEd BEA Rates by Month'!$B$4:$O$380,$O$1,0),"")</f>
        <v>0</v>
      </c>
      <c r="P370" s="7">
        <f t="shared" si="238"/>
        <v>0</v>
      </c>
      <c r="Q370" s="13">
        <f>VLOOKUP($B370,AAFTE!$C$4:$G$300,5,0)</f>
        <v>0</v>
      </c>
      <c r="R370" s="7">
        <f t="shared" si="239"/>
        <v>0</v>
      </c>
    </row>
    <row r="371" spans="1:18" ht="15.75" thickBot="1" x14ac:dyDescent="0.3">
      <c r="A371" s="1" t="s">
        <v>265</v>
      </c>
      <c r="B371" s="1" t="s">
        <v>273</v>
      </c>
      <c r="C371" s="7">
        <f>IFERROR(VLOOKUP($B371,'SpEd BEA Rates by Month'!$B$4:$C$380,2,0)," ")</f>
        <v>9254.17</v>
      </c>
      <c r="D371" s="7">
        <f t="shared" si="226"/>
        <v>10642.295499999998</v>
      </c>
      <c r="E371" s="13">
        <f>VLOOKUP($B371,AAFTE!$C$4:$D$300,2,0)</f>
        <v>0.18181818181818182</v>
      </c>
      <c r="F371" s="7">
        <f t="shared" si="240"/>
        <v>1934.962818181818</v>
      </c>
      <c r="G371" s="7">
        <f>IFERROR(VLOOKUP($B371,'SpEd BEA Rates by Month'!$B$4:$O$380,$G$1,0),"")</f>
        <v>9674.6200000000008</v>
      </c>
      <c r="H371" s="7">
        <f t="shared" si="234"/>
        <v>11125.813</v>
      </c>
      <c r="I371" s="13">
        <f>VLOOKUP($B371,AAFTE!$C$4:$F$300,3,0)</f>
        <v>0.41666666666666669</v>
      </c>
      <c r="J371" s="7">
        <f t="shared" si="235"/>
        <v>4635.7554166666669</v>
      </c>
      <c r="K371" s="7">
        <f>IFERROR(VLOOKUP($B371,'SpEd BEA Rates by Month'!$B$4:$O$380,$K$1,0),"")</f>
        <v>0</v>
      </c>
      <c r="L371" s="7">
        <f t="shared" si="236"/>
        <v>0</v>
      </c>
      <c r="M371" s="13">
        <f>VLOOKUP($B371,AAFTE!$C$4:$F$300,4,0)</f>
        <v>0</v>
      </c>
      <c r="N371" s="7">
        <f t="shared" si="237"/>
        <v>0</v>
      </c>
      <c r="O371" s="7">
        <f>IFERROR(VLOOKUP($B371,'SpEd BEA Rates by Month'!$B$4:$O$380,$O$1,0),"")</f>
        <v>0</v>
      </c>
      <c r="P371" s="7">
        <f t="shared" si="238"/>
        <v>0</v>
      </c>
      <c r="Q371" s="13">
        <f>VLOOKUP($B371,AAFTE!$C$4:$G$300,5,0)</f>
        <v>0</v>
      </c>
      <c r="R371" s="7">
        <f t="shared" si="239"/>
        <v>0</v>
      </c>
    </row>
    <row r="372" spans="1:18" ht="15.75" thickBot="1" x14ac:dyDescent="0.3">
      <c r="A372" s="1" t="s">
        <v>265</v>
      </c>
      <c r="B372" s="1" t="s">
        <v>274</v>
      </c>
      <c r="C372" s="7">
        <f>IFERROR(VLOOKUP($B372,'SpEd BEA Rates by Month'!$B$4:$C$380,2,0)," ")</f>
        <v>10129.27</v>
      </c>
      <c r="D372" s="7">
        <f t="shared" si="226"/>
        <v>11648.6605</v>
      </c>
      <c r="E372" s="13">
        <f>VLOOKUP($B372,AAFTE!$C$4:$D$300,2,0)</f>
        <v>0</v>
      </c>
      <c r="F372" s="7">
        <f t="shared" si="240"/>
        <v>0</v>
      </c>
      <c r="G372" s="7">
        <f>IFERROR(VLOOKUP($B372,'SpEd BEA Rates by Month'!$B$4:$O$380,$G$1,0),"")</f>
        <v>10401.56</v>
      </c>
      <c r="H372" s="7">
        <f t="shared" si="234"/>
        <v>11961.793999999998</v>
      </c>
      <c r="I372" s="13">
        <f>VLOOKUP($B372,AAFTE!$C$4:$F$300,3,0)</f>
        <v>0</v>
      </c>
      <c r="J372" s="7">
        <f t="shared" si="235"/>
        <v>0</v>
      </c>
      <c r="K372" s="7">
        <f>IFERROR(VLOOKUP($B372,'SpEd BEA Rates by Month'!$B$4:$O$380,$K$1,0),"")</f>
        <v>0</v>
      </c>
      <c r="L372" s="7">
        <f t="shared" si="236"/>
        <v>0</v>
      </c>
      <c r="M372" s="13">
        <f>VLOOKUP($B372,AAFTE!$C$4:$F$300,4,0)</f>
        <v>0</v>
      </c>
      <c r="N372" s="7">
        <f t="shared" si="237"/>
        <v>0</v>
      </c>
      <c r="O372" s="7">
        <f>IFERROR(VLOOKUP($B372,'SpEd BEA Rates by Month'!$B$4:$O$380,$O$1,0),"")</f>
        <v>0</v>
      </c>
      <c r="P372" s="7">
        <f t="shared" si="238"/>
        <v>0</v>
      </c>
      <c r="Q372" s="13">
        <f>VLOOKUP($B372,AAFTE!$C$4:$G$300,5,0)</f>
        <v>0</v>
      </c>
      <c r="R372" s="7">
        <f t="shared" si="239"/>
        <v>0</v>
      </c>
    </row>
    <row r="373" spans="1:18" ht="15.75" thickBot="1" x14ac:dyDescent="0.3">
      <c r="A373" s="1" t="s">
        <v>265</v>
      </c>
      <c r="B373" s="1" t="s">
        <v>275</v>
      </c>
      <c r="C373" s="7">
        <f>IFERROR(VLOOKUP($B373,'SpEd BEA Rates by Month'!$B$4:$C$380,2,0)," ")</f>
        <v>9826.89</v>
      </c>
      <c r="D373" s="7">
        <f t="shared" si="226"/>
        <v>11300.923499999999</v>
      </c>
      <c r="E373" s="13">
        <f>VLOOKUP($B373,AAFTE!$C$4:$D$300,2,0)</f>
        <v>0</v>
      </c>
      <c r="F373" s="7">
        <f t="shared" si="240"/>
        <v>0</v>
      </c>
      <c r="G373" s="7">
        <f>IFERROR(VLOOKUP($B373,'SpEd BEA Rates by Month'!$B$4:$O$380,$G$1,0),"")</f>
        <v>10219</v>
      </c>
      <c r="H373" s="7">
        <f t="shared" si="234"/>
        <v>11751.849999999999</v>
      </c>
      <c r="I373" s="13">
        <f>VLOOKUP($B373,AAFTE!$C$4:$F$300,3,0)</f>
        <v>0</v>
      </c>
      <c r="J373" s="7">
        <f t="shared" si="235"/>
        <v>0</v>
      </c>
      <c r="K373" s="7">
        <f>IFERROR(VLOOKUP($B373,'SpEd BEA Rates by Month'!$B$4:$O$380,$K$1,0),"")</f>
        <v>0</v>
      </c>
      <c r="L373" s="7">
        <f t="shared" si="236"/>
        <v>0</v>
      </c>
      <c r="M373" s="13">
        <f>VLOOKUP($B373,AAFTE!$C$4:$F$300,4,0)</f>
        <v>0</v>
      </c>
      <c r="N373" s="7">
        <f t="shared" si="237"/>
        <v>0</v>
      </c>
      <c r="O373" s="7">
        <f>IFERROR(VLOOKUP($B373,'SpEd BEA Rates by Month'!$B$4:$O$380,$O$1,0),"")</f>
        <v>0</v>
      </c>
      <c r="P373" s="7">
        <f t="shared" si="238"/>
        <v>0</v>
      </c>
      <c r="Q373" s="13">
        <f>VLOOKUP($B373,AAFTE!$C$4:$G$300,5,0)</f>
        <v>0</v>
      </c>
      <c r="R373" s="7">
        <f t="shared" si="239"/>
        <v>0</v>
      </c>
    </row>
    <row r="374" spans="1:18" ht="15.75" thickBot="1" x14ac:dyDescent="0.3">
      <c r="A374" s="1" t="s">
        <v>265</v>
      </c>
      <c r="B374" s="1" t="s">
        <v>276</v>
      </c>
      <c r="C374" s="7">
        <f>IFERROR(VLOOKUP($B374,'SpEd BEA Rates by Month'!$B$4:$C$380,2,0)," ")</f>
        <v>9156.99</v>
      </c>
      <c r="D374" s="7">
        <f t="shared" si="226"/>
        <v>10530.538499999999</v>
      </c>
      <c r="E374" s="13">
        <f>VLOOKUP($B374,AAFTE!$C$4:$D$300,2,0)</f>
        <v>4.833333333333333</v>
      </c>
      <c r="F374" s="7">
        <f t="shared" si="240"/>
        <v>50897.602749999991</v>
      </c>
      <c r="G374" s="7">
        <f>IFERROR(VLOOKUP($B374,'SpEd BEA Rates by Month'!$B$4:$O$380,$G$1,0),"")</f>
        <v>9665.9</v>
      </c>
      <c r="H374" s="7">
        <f t="shared" si="234"/>
        <v>11115.784999999998</v>
      </c>
      <c r="I374" s="13">
        <f>VLOOKUP($B374,AAFTE!$C$4:$F$300,3,0)</f>
        <v>5.5</v>
      </c>
      <c r="J374" s="7">
        <f t="shared" si="235"/>
        <v>61136.81749999999</v>
      </c>
      <c r="K374" s="7">
        <f>IFERROR(VLOOKUP($B374,'SpEd BEA Rates by Month'!$B$4:$O$380,$K$1,0),"")</f>
        <v>0</v>
      </c>
      <c r="L374" s="7">
        <f t="shared" si="236"/>
        <v>0</v>
      </c>
      <c r="M374" s="13">
        <f>VLOOKUP($B374,AAFTE!$C$4:$F$300,4,0)</f>
        <v>0</v>
      </c>
      <c r="N374" s="7">
        <f t="shared" si="237"/>
        <v>0</v>
      </c>
      <c r="O374" s="7">
        <f>IFERROR(VLOOKUP($B374,'SpEd BEA Rates by Month'!$B$4:$O$380,$O$1,0),"")</f>
        <v>0</v>
      </c>
      <c r="P374" s="7">
        <f t="shared" si="238"/>
        <v>0</v>
      </c>
      <c r="Q374" s="13">
        <f>VLOOKUP($B374,AAFTE!$C$4:$G$300,5,0)</f>
        <v>0</v>
      </c>
      <c r="R374" s="7">
        <f t="shared" si="239"/>
        <v>0</v>
      </c>
    </row>
    <row r="375" spans="1:18" ht="15.75" thickBot="1" x14ac:dyDescent="0.3">
      <c r="A375" s="1" t="s">
        <v>265</v>
      </c>
      <c r="B375" s="1" t="s">
        <v>277</v>
      </c>
      <c r="C375" s="7">
        <f>IFERROR(VLOOKUP($B375,'SpEd BEA Rates by Month'!$B$4:$C$380,2,0)," ")</f>
        <v>9416.66</v>
      </c>
      <c r="D375" s="7">
        <f t="shared" si="226"/>
        <v>10829.159</v>
      </c>
      <c r="E375" s="13">
        <f>VLOOKUP($B375,AAFTE!$C$4:$D$300,2,0)</f>
        <v>1.5454545454545454</v>
      </c>
      <c r="F375" s="7">
        <f t="shared" si="240"/>
        <v>16735.972999999998</v>
      </c>
      <c r="G375" s="7">
        <f>IFERROR(VLOOKUP($B375,'SpEd BEA Rates by Month'!$B$4:$O$380,$G$1,0),"")</f>
        <v>9852.07</v>
      </c>
      <c r="H375" s="7">
        <f t="shared" si="234"/>
        <v>11329.880499999999</v>
      </c>
      <c r="I375" s="13">
        <f>VLOOKUP($B375,AAFTE!$C$4:$F$300,3,0)</f>
        <v>2.1666666666666665</v>
      </c>
      <c r="J375" s="7">
        <f t="shared" si="235"/>
        <v>24548.074416666663</v>
      </c>
      <c r="K375" s="7">
        <f>IFERROR(VLOOKUP($B375,'SpEd BEA Rates by Month'!$B$4:$O$380,$K$1,0),"")</f>
        <v>0</v>
      </c>
      <c r="L375" s="7">
        <f t="shared" si="236"/>
        <v>0</v>
      </c>
      <c r="M375" s="13">
        <f>VLOOKUP($B375,AAFTE!$C$4:$F$300,4,0)</f>
        <v>0</v>
      </c>
      <c r="N375" s="7">
        <f t="shared" si="237"/>
        <v>0</v>
      </c>
      <c r="O375" s="7">
        <f>IFERROR(VLOOKUP($B375,'SpEd BEA Rates by Month'!$B$4:$O$380,$O$1,0),"")</f>
        <v>0</v>
      </c>
      <c r="P375" s="7">
        <f t="shared" si="238"/>
        <v>0</v>
      </c>
      <c r="Q375" s="13">
        <f>VLOOKUP($B375,AAFTE!$C$4:$G$300,5,0)</f>
        <v>0</v>
      </c>
      <c r="R375" s="7">
        <f t="shared" si="239"/>
        <v>0</v>
      </c>
    </row>
    <row r="376" spans="1:18" ht="15.75" thickBot="1" x14ac:dyDescent="0.3">
      <c r="A376" s="5" t="s">
        <v>367</v>
      </c>
      <c r="B376" s="5" t="s">
        <v>844</v>
      </c>
      <c r="C376" s="28" t="str">
        <f>IFERROR(VLOOKUP($B376,'SpEd BEA Rates by Month'!$B$4:$C$380,2,0)," ")</f>
        <v xml:space="preserve"> </v>
      </c>
      <c r="D376" s="11">
        <f>F376/E376</f>
        <v>10909.541458317175</v>
      </c>
      <c r="E376" s="25">
        <f>SUM(E364:E375)</f>
        <v>19.537878787878789</v>
      </c>
      <c r="F376" s="17">
        <f>SUM(F364:F375)</f>
        <v>213149.29864393937</v>
      </c>
      <c r="G376" s="18" t="str">
        <f>IFERROR(VLOOKUP($B376,'SpEd BEA Rates by Month'!$B$4:$O$380,$G$1,0),"")</f>
        <v/>
      </c>
      <c r="H376" s="10">
        <f>J376/I376</f>
        <v>11457.31089423077</v>
      </c>
      <c r="I376" s="15">
        <f>SUM(I364:I375)</f>
        <v>21.666666666666668</v>
      </c>
      <c r="J376" s="18">
        <f>SUM(J364:J375)</f>
        <v>248241.73604166668</v>
      </c>
      <c r="K376" s="8" t="str">
        <f>IFERROR(VLOOKUP($B376,'SpEd BEA Rates by Month'!$B$4:$O$380,$K$1,0),"")</f>
        <v/>
      </c>
      <c r="L376" s="9" t="e">
        <f>N376/M376</f>
        <v>#DIV/0!</v>
      </c>
      <c r="M376" s="19">
        <f>SUM(M364:M375)</f>
        <v>0</v>
      </c>
      <c r="N376" s="9">
        <f>SUM(N364:N375)</f>
        <v>0</v>
      </c>
      <c r="O376" s="21" t="str">
        <f>IFERROR(VLOOKUP($B376,'SpEd BEA Rates by Month'!$B$4:$O$380,$O$1,0),"")</f>
        <v/>
      </c>
      <c r="P376" s="21" t="e">
        <f>R376/Q376</f>
        <v>#DIV/0!</v>
      </c>
      <c r="Q376" s="23">
        <f>SUM(Q364:Q375)</f>
        <v>0</v>
      </c>
      <c r="R376" s="21">
        <f>SUM(R364:R375)</f>
        <v>0</v>
      </c>
    </row>
    <row r="377" spans="1:18" ht="15.75" thickBot="1" x14ac:dyDescent="0.3">
      <c r="A377" s="5"/>
      <c r="B377" s="5" t="s">
        <v>872</v>
      </c>
      <c r="C377" s="28" t="str">
        <f>IFERROR(VLOOKUP($B377,'SpEd BEA Rates by Month'!$B$4:$C$380,2,0)," ")</f>
        <v xml:space="preserve"> </v>
      </c>
      <c r="D377" s="11">
        <f>D376/12</f>
        <v>909.12845485976459</v>
      </c>
      <c r="E377" s="14"/>
      <c r="F377" s="24"/>
      <c r="G377" s="18" t="str">
        <f>IFERROR(VLOOKUP($B377,'SpEd BEA Rates by Month'!$B$4:$O$380,$G$1,0),"")</f>
        <v/>
      </c>
      <c r="H377" s="10">
        <f>H376/12</f>
        <v>954.77590785256416</v>
      </c>
      <c r="I377" s="15"/>
      <c r="J377" s="18"/>
      <c r="K377" s="8" t="str">
        <f>IFERROR(VLOOKUP($B377,'SpEd BEA Rates by Month'!$B$4:$O$380,$K$1,0),"")</f>
        <v/>
      </c>
      <c r="L377" s="9" t="e">
        <f>L376/12</f>
        <v>#DIV/0!</v>
      </c>
      <c r="M377" s="19"/>
      <c r="N377" s="9"/>
      <c r="O377" s="21" t="str">
        <f>IFERROR(VLOOKUP($B377,'SpEd BEA Rates by Month'!$B$4:$O$380,$O$1,0),"")</f>
        <v/>
      </c>
      <c r="P377" s="21" t="e">
        <f>P376/12</f>
        <v>#DIV/0!</v>
      </c>
      <c r="Q377" s="23"/>
      <c r="R377" s="21"/>
    </row>
    <row r="378" spans="1:18" ht="15.75" thickBot="1" x14ac:dyDescent="0.3">
      <c r="A378" s="5"/>
      <c r="B378" s="5" t="s">
        <v>853</v>
      </c>
      <c r="C378" s="28" t="str">
        <f>IFERROR(VLOOKUP($B378,'SpEd BEA Rates by Month'!$B$4:$C$380,2,0)," ")</f>
        <v xml:space="preserve"> </v>
      </c>
      <c r="D378" s="11">
        <f>0.05*D377</f>
        <v>45.456422742988231</v>
      </c>
      <c r="E378" s="14"/>
      <c r="F378" s="24"/>
      <c r="G378" s="18" t="str">
        <f>IFERROR(VLOOKUP($B378,'SpEd BEA Rates by Month'!$B$4:$O$380,$G$1,0),"")</f>
        <v/>
      </c>
      <c r="H378" s="10">
        <f>0.05*H377</f>
        <v>47.738795392628212</v>
      </c>
      <c r="I378" s="15"/>
      <c r="J378" s="18"/>
      <c r="K378" s="8" t="str">
        <f>IFERROR(VLOOKUP($B378,'SpEd BEA Rates by Month'!$B$4:$O$380,$K$1,0),"")</f>
        <v/>
      </c>
      <c r="L378" s="9" t="e">
        <f>0.05*L377</f>
        <v>#DIV/0!</v>
      </c>
      <c r="M378" s="19"/>
      <c r="N378" s="9"/>
      <c r="O378" s="21" t="str">
        <f>IFERROR(VLOOKUP($B378,'SpEd BEA Rates by Month'!$B$4:$O$380,$O$1,0),"")</f>
        <v/>
      </c>
      <c r="P378" s="21" t="e">
        <f>0.05*P377</f>
        <v>#DIV/0!</v>
      </c>
      <c r="Q378" s="23"/>
      <c r="R378" s="21"/>
    </row>
    <row r="379" spans="1:18" ht="15.75" thickBot="1" x14ac:dyDescent="0.3">
      <c r="A379" s="5"/>
      <c r="B379" s="5" t="s">
        <v>377</v>
      </c>
      <c r="C379" s="28" t="str">
        <f>IFERROR(VLOOKUP($B379,'SpEd BEA Rates by Month'!$B$4:$C$380,2,0)," ")</f>
        <v xml:space="preserve"> </v>
      </c>
      <c r="D379" s="11">
        <f>D377-D378</f>
        <v>863.67203211677634</v>
      </c>
      <c r="E379" s="14"/>
      <c r="F379" s="11"/>
      <c r="G379" s="18" t="str">
        <f>IFERROR(VLOOKUP($B379,'SpEd BEA Rates by Month'!$B$4:$O$380,$G$1,0),"")</f>
        <v/>
      </c>
      <c r="H379" s="10">
        <f>H377-H378</f>
        <v>907.037112459936</v>
      </c>
      <c r="I379" s="15"/>
      <c r="J379" s="18"/>
      <c r="K379" s="8" t="str">
        <f>IFERROR(VLOOKUP($B379,'SpEd BEA Rates by Month'!$B$4:$O$380,$K$1,0),"")</f>
        <v/>
      </c>
      <c r="L379" s="9" t="e">
        <f>L377-L378</f>
        <v>#DIV/0!</v>
      </c>
      <c r="M379" s="19"/>
      <c r="N379" s="9"/>
      <c r="O379" s="21" t="str">
        <f>IFERROR(VLOOKUP($B379,'SpEd BEA Rates by Month'!$B$4:$O$380,$O$1,0),"")</f>
        <v/>
      </c>
      <c r="P379" s="21" t="e">
        <f>P377-P378</f>
        <v>#DIV/0!</v>
      </c>
      <c r="Q379" s="23"/>
      <c r="R379" s="21"/>
    </row>
    <row r="380" spans="1:18" ht="15.75" thickBot="1" x14ac:dyDescent="0.3">
      <c r="A380" s="6" t="s">
        <v>278</v>
      </c>
      <c r="B380" s="1" t="s">
        <v>279</v>
      </c>
      <c r="C380" s="7">
        <f>IFERROR(VLOOKUP($B380,'SpEd BEA Rates by Month'!$B$4:$C$380,2,0)," ")</f>
        <v>9705.85</v>
      </c>
      <c r="D380" s="7">
        <f t="shared" si="226"/>
        <v>11161.727499999999</v>
      </c>
      <c r="E380" s="13">
        <f>VLOOKUP($B380,AAFTE!$C$4:$D$300,2,0)</f>
        <v>1.1666666666666667</v>
      </c>
      <c r="F380" s="7">
        <f>D380*E380</f>
        <v>13022.015416666667</v>
      </c>
      <c r="G380" s="7">
        <f>IFERROR(VLOOKUP($B380,'SpEd BEA Rates by Month'!$B$4:$O$380,$G$1,0),"")</f>
        <v>10406.549999999999</v>
      </c>
      <c r="H380" s="7">
        <f t="shared" ref="H380:H387" si="241">G380*1.15</f>
        <v>11967.532499999998</v>
      </c>
      <c r="I380" s="13">
        <f>VLOOKUP($B380,AAFTE!$C$4:$F$300,3,0)</f>
        <v>1.4166666666666667</v>
      </c>
      <c r="J380" s="7">
        <f t="shared" ref="J380:J387" si="242">H380*I380</f>
        <v>16954.004374999997</v>
      </c>
      <c r="K380" s="7">
        <f>IFERROR(VLOOKUP($B380,'SpEd BEA Rates by Month'!$B$4:$O$380,$K$1,0),"")</f>
        <v>0</v>
      </c>
      <c r="L380" s="7">
        <f t="shared" ref="L380:L387" si="243">K380*1.15</f>
        <v>0</v>
      </c>
      <c r="M380" s="13">
        <f>VLOOKUP($B380,AAFTE!$C$4:$F$300,4,0)</f>
        <v>0</v>
      </c>
      <c r="N380" s="7">
        <f t="shared" ref="N380:N387" si="244">L380*M380</f>
        <v>0</v>
      </c>
      <c r="O380" s="7">
        <f>IFERROR(VLOOKUP($B380,'SpEd BEA Rates by Month'!$B$4:$O$380,$O$1,0),"")</f>
        <v>0</v>
      </c>
      <c r="P380" s="7">
        <f t="shared" ref="P380:P387" si="245">O380*1.15</f>
        <v>0</v>
      </c>
      <c r="Q380" s="13">
        <f>VLOOKUP($B380,AAFTE!$C$4:$G$300,5,0)</f>
        <v>0</v>
      </c>
      <c r="R380" s="7">
        <f t="shared" ref="R380:R387" si="246">P380*Q380</f>
        <v>0</v>
      </c>
    </row>
    <row r="381" spans="1:18" ht="15.75" thickBot="1" x14ac:dyDescent="0.3">
      <c r="A381" s="6" t="s">
        <v>278</v>
      </c>
      <c r="B381" s="1" t="s">
        <v>280</v>
      </c>
      <c r="C381" s="7">
        <f>IFERROR(VLOOKUP($B381,'SpEd BEA Rates by Month'!$B$4:$C$380,2,0)," ")</f>
        <v>9562.9599999999991</v>
      </c>
      <c r="D381" s="7">
        <f t="shared" si="226"/>
        <v>10997.403999999999</v>
      </c>
      <c r="E381" s="13">
        <f>VLOOKUP($B381,AAFTE!$C$4:$D$300,2,0)</f>
        <v>157.83333333333334</v>
      </c>
      <c r="F381" s="7">
        <f t="shared" ref="F381:F387" si="247">D381*E381</f>
        <v>1735756.9313333333</v>
      </c>
      <c r="G381" s="7">
        <f>IFERROR(VLOOKUP($B381,'SpEd BEA Rates by Month'!$B$4:$O$380,$G$1,0),"")</f>
        <v>10055.700000000001</v>
      </c>
      <c r="H381" s="7">
        <f t="shared" si="241"/>
        <v>11564.055</v>
      </c>
      <c r="I381" s="13">
        <f>VLOOKUP($B381,AAFTE!$C$4:$F$300,3,0)</f>
        <v>160.41666666666666</v>
      </c>
      <c r="J381" s="7">
        <f t="shared" si="242"/>
        <v>1855067.15625</v>
      </c>
      <c r="K381" s="7">
        <f>IFERROR(VLOOKUP($B381,'SpEd BEA Rates by Month'!$B$4:$O$380,$K$1,0),"")</f>
        <v>0</v>
      </c>
      <c r="L381" s="7">
        <f t="shared" si="243"/>
        <v>0</v>
      </c>
      <c r="M381" s="13">
        <f>VLOOKUP($B381,AAFTE!$C$4:$F$300,4,0)</f>
        <v>0</v>
      </c>
      <c r="N381" s="7">
        <f t="shared" si="244"/>
        <v>0</v>
      </c>
      <c r="O381" s="7">
        <f>IFERROR(VLOOKUP($B381,'SpEd BEA Rates by Month'!$B$4:$O$380,$O$1,0),"")</f>
        <v>0</v>
      </c>
      <c r="P381" s="7">
        <f t="shared" si="245"/>
        <v>0</v>
      </c>
      <c r="Q381" s="13">
        <f>VLOOKUP($B381,AAFTE!$C$4:$G$300,5,0)</f>
        <v>0</v>
      </c>
      <c r="R381" s="7">
        <f t="shared" si="246"/>
        <v>0</v>
      </c>
    </row>
    <row r="382" spans="1:18" ht="15.75" thickBot="1" x14ac:dyDescent="0.3">
      <c r="A382" s="6" t="s">
        <v>278</v>
      </c>
      <c r="B382" s="1" t="s">
        <v>281</v>
      </c>
      <c r="C382" s="7">
        <f>IFERROR(VLOOKUP($B382,'SpEd BEA Rates by Month'!$B$4:$C$380,2,0)," ")</f>
        <v>9620.7099999999991</v>
      </c>
      <c r="D382" s="7">
        <f t="shared" si="226"/>
        <v>11063.816499999999</v>
      </c>
      <c r="E382" s="13">
        <f>VLOOKUP($B382,AAFTE!$C$4:$D$300,2,0)</f>
        <v>88.416666666666671</v>
      </c>
      <c r="F382" s="7">
        <f t="shared" si="247"/>
        <v>978225.77554166666</v>
      </c>
      <c r="G382" s="7">
        <f>IFERROR(VLOOKUP($B382,'SpEd BEA Rates by Month'!$B$4:$O$380,$G$1,0),"")</f>
        <v>10162.39</v>
      </c>
      <c r="H382" s="7">
        <f t="shared" si="241"/>
        <v>11686.748499999998</v>
      </c>
      <c r="I382" s="13">
        <f>VLOOKUP($B382,AAFTE!$C$4:$F$300,3,0)</f>
        <v>91.916666666666671</v>
      </c>
      <c r="J382" s="7">
        <f t="shared" si="242"/>
        <v>1074206.9662916665</v>
      </c>
      <c r="K382" s="7">
        <f>IFERROR(VLOOKUP($B382,'SpEd BEA Rates by Month'!$B$4:$O$380,$K$1,0),"")</f>
        <v>0</v>
      </c>
      <c r="L382" s="7">
        <f t="shared" si="243"/>
        <v>0</v>
      </c>
      <c r="M382" s="13">
        <f>VLOOKUP($B382,AAFTE!$C$4:$F$300,4,0)</f>
        <v>0</v>
      </c>
      <c r="N382" s="7">
        <f t="shared" si="244"/>
        <v>0</v>
      </c>
      <c r="O382" s="7">
        <f>IFERROR(VLOOKUP($B382,'SpEd BEA Rates by Month'!$B$4:$O$380,$O$1,0),"")</f>
        <v>0</v>
      </c>
      <c r="P382" s="7">
        <f t="shared" si="245"/>
        <v>0</v>
      </c>
      <c r="Q382" s="13">
        <f>VLOOKUP($B382,AAFTE!$C$4:$G$300,5,0)</f>
        <v>0</v>
      </c>
      <c r="R382" s="7">
        <f t="shared" si="246"/>
        <v>0</v>
      </c>
    </row>
    <row r="383" spans="1:18" ht="15.75" thickBot="1" x14ac:dyDescent="0.3">
      <c r="A383" s="1" t="s">
        <v>278</v>
      </c>
      <c r="B383" s="1" t="s">
        <v>282</v>
      </c>
      <c r="C383" s="7">
        <f>IFERROR(VLOOKUP($B383,'SpEd BEA Rates by Month'!$B$4:$C$380,2,0)," ")</f>
        <v>9533.35</v>
      </c>
      <c r="D383" s="7">
        <f t="shared" si="226"/>
        <v>10963.352499999999</v>
      </c>
      <c r="E383" s="13">
        <f>VLOOKUP($B383,AAFTE!$C$4:$D$300,2,0)</f>
        <v>6.75</v>
      </c>
      <c r="F383" s="7">
        <f t="shared" si="247"/>
        <v>74002.62937499999</v>
      </c>
      <c r="G383" s="7">
        <f>IFERROR(VLOOKUP($B383,'SpEd BEA Rates by Month'!$B$4:$O$380,$G$1,0),"")</f>
        <v>10031.73</v>
      </c>
      <c r="H383" s="7">
        <f t="shared" si="241"/>
        <v>11536.489499999998</v>
      </c>
      <c r="I383" s="13">
        <f>VLOOKUP($B383,AAFTE!$C$4:$F$300,3,0)</f>
        <v>7.5</v>
      </c>
      <c r="J383" s="7">
        <f t="shared" si="242"/>
        <v>86523.671249999985</v>
      </c>
      <c r="K383" s="7">
        <f>IFERROR(VLOOKUP($B383,'SpEd BEA Rates by Month'!$B$4:$O$380,$K$1,0),"")</f>
        <v>0</v>
      </c>
      <c r="L383" s="7">
        <f t="shared" si="243"/>
        <v>0</v>
      </c>
      <c r="M383" s="13">
        <f>VLOOKUP($B383,AAFTE!$C$4:$F$300,4,0)</f>
        <v>0</v>
      </c>
      <c r="N383" s="7">
        <f t="shared" si="244"/>
        <v>0</v>
      </c>
      <c r="O383" s="7">
        <f>IFERROR(VLOOKUP($B383,'SpEd BEA Rates by Month'!$B$4:$O$380,$O$1,0),"")</f>
        <v>0</v>
      </c>
      <c r="P383" s="7">
        <f t="shared" si="245"/>
        <v>0</v>
      </c>
      <c r="Q383" s="13">
        <f>VLOOKUP($B383,AAFTE!$C$4:$G$300,5,0)</f>
        <v>0</v>
      </c>
      <c r="R383" s="7">
        <f t="shared" si="246"/>
        <v>0</v>
      </c>
    </row>
    <row r="384" spans="1:18" ht="15.75" thickBot="1" x14ac:dyDescent="0.3">
      <c r="A384" s="6" t="s">
        <v>278</v>
      </c>
      <c r="B384" s="1" t="s">
        <v>283</v>
      </c>
      <c r="C384" s="7">
        <f>IFERROR(VLOOKUP($B384,'SpEd BEA Rates by Month'!$B$4:$C$380,2,0)," ")</f>
        <v>9432.31</v>
      </c>
      <c r="D384" s="7">
        <f t="shared" si="226"/>
        <v>10847.156499999999</v>
      </c>
      <c r="E384" s="13">
        <f>VLOOKUP($B384,AAFTE!$C$4:$D$300,2,0)</f>
        <v>23.583333333333332</v>
      </c>
      <c r="F384" s="7">
        <f t="shared" si="247"/>
        <v>255812.10745833331</v>
      </c>
      <c r="G384" s="7">
        <f>IFERROR(VLOOKUP($B384,'SpEd BEA Rates by Month'!$B$4:$O$380,$G$1,0),"")</f>
        <v>10036.469999999999</v>
      </c>
      <c r="H384" s="7">
        <f t="shared" si="241"/>
        <v>11541.940499999999</v>
      </c>
      <c r="I384" s="13">
        <f>VLOOKUP($B384,AAFTE!$C$4:$F$300,3,0)</f>
        <v>22.25</v>
      </c>
      <c r="J384" s="7">
        <f t="shared" si="242"/>
        <v>256808.17612499997</v>
      </c>
      <c r="K384" s="7">
        <f>IFERROR(VLOOKUP($B384,'SpEd BEA Rates by Month'!$B$4:$O$380,$K$1,0),"")</f>
        <v>0</v>
      </c>
      <c r="L384" s="7">
        <f t="shared" si="243"/>
        <v>0</v>
      </c>
      <c r="M384" s="13">
        <f>VLOOKUP($B384,AAFTE!$C$4:$F$300,4,0)</f>
        <v>0</v>
      </c>
      <c r="N384" s="7">
        <f t="shared" si="244"/>
        <v>0</v>
      </c>
      <c r="O384" s="7">
        <f>IFERROR(VLOOKUP($B384,'SpEd BEA Rates by Month'!$B$4:$O$380,$O$1,0),"")</f>
        <v>0</v>
      </c>
      <c r="P384" s="7">
        <f t="shared" si="245"/>
        <v>0</v>
      </c>
      <c r="Q384" s="13">
        <f>VLOOKUP($B384,AAFTE!$C$4:$G$300,5,0)</f>
        <v>0</v>
      </c>
      <c r="R384" s="7">
        <f t="shared" si="246"/>
        <v>0</v>
      </c>
    </row>
    <row r="385" spans="1:18" ht="15.75" thickBot="1" x14ac:dyDescent="0.3">
      <c r="A385" s="6" t="s">
        <v>278</v>
      </c>
      <c r="B385" s="1" t="s">
        <v>284</v>
      </c>
      <c r="C385" s="7">
        <f>IFERROR(VLOOKUP($B385,'SpEd BEA Rates by Month'!$B$4:$C$380,2,0)," ")</f>
        <v>9527.9500000000007</v>
      </c>
      <c r="D385" s="7">
        <f t="shared" si="226"/>
        <v>10957.1425</v>
      </c>
      <c r="E385" s="13">
        <f>VLOOKUP($B385,AAFTE!$C$4:$D$300,2,0)</f>
        <v>14</v>
      </c>
      <c r="F385" s="7">
        <f t="shared" si="247"/>
        <v>153399.995</v>
      </c>
      <c r="G385" s="7">
        <f>IFERROR(VLOOKUP($B385,'SpEd BEA Rates by Month'!$B$4:$O$380,$G$1,0),"")</f>
        <v>10129.1</v>
      </c>
      <c r="H385" s="7">
        <f t="shared" si="241"/>
        <v>11648.465</v>
      </c>
      <c r="I385" s="13">
        <f>VLOOKUP($B385,AAFTE!$C$4:$F$300,3,0)</f>
        <v>12.666666666666666</v>
      </c>
      <c r="J385" s="7">
        <f t="shared" si="242"/>
        <v>147547.22333333333</v>
      </c>
      <c r="K385" s="7">
        <f>IFERROR(VLOOKUP($B385,'SpEd BEA Rates by Month'!$B$4:$O$380,$K$1,0),"")</f>
        <v>0</v>
      </c>
      <c r="L385" s="7">
        <f t="shared" si="243"/>
        <v>0</v>
      </c>
      <c r="M385" s="13">
        <f>VLOOKUP($B385,AAFTE!$C$4:$F$300,4,0)</f>
        <v>0</v>
      </c>
      <c r="N385" s="7">
        <f t="shared" si="244"/>
        <v>0</v>
      </c>
      <c r="O385" s="7">
        <f>IFERROR(VLOOKUP($B385,'SpEd BEA Rates by Month'!$B$4:$O$380,$O$1,0),"")</f>
        <v>0</v>
      </c>
      <c r="P385" s="7">
        <f t="shared" si="245"/>
        <v>0</v>
      </c>
      <c r="Q385" s="13">
        <f>VLOOKUP($B385,AAFTE!$C$4:$G$300,5,0)</f>
        <v>0</v>
      </c>
      <c r="R385" s="7">
        <f t="shared" si="246"/>
        <v>0</v>
      </c>
    </row>
    <row r="386" spans="1:18" ht="15.75" thickBot="1" x14ac:dyDescent="0.3">
      <c r="A386" s="6" t="s">
        <v>278</v>
      </c>
      <c r="B386" s="1" t="s">
        <v>285</v>
      </c>
      <c r="C386" s="7">
        <f>IFERROR(VLOOKUP($B386,'SpEd BEA Rates by Month'!$B$4:$C$380,2,0)," ")</f>
        <v>9442.4699999999993</v>
      </c>
      <c r="D386" s="7">
        <f t="shared" si="226"/>
        <v>10858.840499999998</v>
      </c>
      <c r="E386" s="13">
        <f>VLOOKUP($B386,AAFTE!$C$4:$D$300,2,0)</f>
        <v>57.666666666666664</v>
      </c>
      <c r="F386" s="7">
        <f t="shared" si="247"/>
        <v>626193.13549999986</v>
      </c>
      <c r="G386" s="7">
        <f>IFERROR(VLOOKUP($B386,'SpEd BEA Rates by Month'!$B$4:$O$380,$G$1,0),"")</f>
        <v>10010.51</v>
      </c>
      <c r="H386" s="7">
        <f t="shared" si="241"/>
        <v>11512.086499999999</v>
      </c>
      <c r="I386" s="13">
        <f>VLOOKUP($B386,AAFTE!$C$4:$F$300,3,0)</f>
        <v>54.25</v>
      </c>
      <c r="J386" s="7">
        <f t="shared" si="242"/>
        <v>624530.69262500003</v>
      </c>
      <c r="K386" s="7">
        <f>IFERROR(VLOOKUP($B386,'SpEd BEA Rates by Month'!$B$4:$O$380,$K$1,0),"")</f>
        <v>0</v>
      </c>
      <c r="L386" s="7">
        <f t="shared" si="243"/>
        <v>0</v>
      </c>
      <c r="M386" s="13">
        <f>VLOOKUP($B386,AAFTE!$C$4:$F$300,4,0)</f>
        <v>0</v>
      </c>
      <c r="N386" s="7">
        <f t="shared" si="244"/>
        <v>0</v>
      </c>
      <c r="O386" s="7">
        <f>IFERROR(VLOOKUP($B386,'SpEd BEA Rates by Month'!$B$4:$O$380,$O$1,0),"")</f>
        <v>0</v>
      </c>
      <c r="P386" s="7">
        <f t="shared" si="245"/>
        <v>0</v>
      </c>
      <c r="Q386" s="13">
        <f>VLOOKUP($B386,AAFTE!$C$4:$G$300,5,0)</f>
        <v>0</v>
      </c>
      <c r="R386" s="7">
        <f t="shared" si="246"/>
        <v>0</v>
      </c>
    </row>
    <row r="387" spans="1:18" ht="15.75" thickBot="1" x14ac:dyDescent="0.3">
      <c r="A387" s="1" t="s">
        <v>278</v>
      </c>
      <c r="B387" s="1" t="s">
        <v>286</v>
      </c>
      <c r="C387" s="7">
        <f>IFERROR(VLOOKUP($B387,'SpEd BEA Rates by Month'!$B$4:$C$380,2,0)," ")</f>
        <v>9846.14</v>
      </c>
      <c r="D387" s="7">
        <f t="shared" si="226"/>
        <v>11323.060999999998</v>
      </c>
      <c r="E387" s="13">
        <f>VLOOKUP($B387,AAFTE!$C$4:$D$300,2,0)</f>
        <v>53.583333333333336</v>
      </c>
      <c r="F387" s="7">
        <f t="shared" si="247"/>
        <v>606727.35191666661</v>
      </c>
      <c r="G387" s="7">
        <f>IFERROR(VLOOKUP($B387,'SpEd BEA Rates by Month'!$B$4:$O$380,$G$1,0),"")</f>
        <v>10150.56</v>
      </c>
      <c r="H387" s="7">
        <f t="shared" si="241"/>
        <v>11673.143999999998</v>
      </c>
      <c r="I387" s="13">
        <f>VLOOKUP($B387,AAFTE!$C$4:$F$300,3,0)</f>
        <v>52</v>
      </c>
      <c r="J387" s="7">
        <f t="shared" si="242"/>
        <v>607003.4879999999</v>
      </c>
      <c r="K387" s="7">
        <f>IFERROR(VLOOKUP($B387,'SpEd BEA Rates by Month'!$B$4:$O$380,$K$1,0),"")</f>
        <v>0</v>
      </c>
      <c r="L387" s="7">
        <f t="shared" si="243"/>
        <v>0</v>
      </c>
      <c r="M387" s="13">
        <f>VLOOKUP($B387,AAFTE!$C$4:$F$300,4,0)</f>
        <v>0</v>
      </c>
      <c r="N387" s="7">
        <f t="shared" si="244"/>
        <v>0</v>
      </c>
      <c r="O387" s="7">
        <f>IFERROR(VLOOKUP($B387,'SpEd BEA Rates by Month'!$B$4:$O$380,$O$1,0),"")</f>
        <v>0</v>
      </c>
      <c r="P387" s="7">
        <f t="shared" si="245"/>
        <v>0</v>
      </c>
      <c r="Q387" s="13">
        <f>VLOOKUP($B387,AAFTE!$C$4:$G$300,5,0)</f>
        <v>0</v>
      </c>
      <c r="R387" s="7">
        <f t="shared" si="246"/>
        <v>0</v>
      </c>
    </row>
    <row r="388" spans="1:18" ht="15.75" thickBot="1" x14ac:dyDescent="0.3">
      <c r="A388" s="5" t="s">
        <v>368</v>
      </c>
      <c r="B388" s="5" t="s">
        <v>844</v>
      </c>
      <c r="C388" s="28" t="str">
        <f>IFERROR(VLOOKUP($B388,'SpEd BEA Rates by Month'!$B$4:$C$380,2,0)," ")</f>
        <v xml:space="preserve"> </v>
      </c>
      <c r="D388" s="11">
        <f>F388/E388</f>
        <v>11025.161145264681</v>
      </c>
      <c r="E388" s="25">
        <f>SUM(E380:E387)</f>
        <v>403</v>
      </c>
      <c r="F388" s="17">
        <f>SUM(F380:F387)</f>
        <v>4443139.9415416662</v>
      </c>
      <c r="G388" s="18" t="str">
        <f>IFERROR(VLOOKUP($B388,'SpEd BEA Rates by Month'!$B$4:$O$380,$G$1,0),"")</f>
        <v/>
      </c>
      <c r="H388" s="10">
        <f>J388/I388</f>
        <v>11601.51098343342</v>
      </c>
      <c r="I388" s="15">
        <f>SUM(I380:I387)</f>
        <v>402.41666666666669</v>
      </c>
      <c r="J388" s="18">
        <f>SUM(J380:J387)</f>
        <v>4668641.3782499991</v>
      </c>
      <c r="K388" s="8" t="str">
        <f>IFERROR(VLOOKUP($B388,'SpEd BEA Rates by Month'!$B$4:$O$380,$K$1,0),"")</f>
        <v/>
      </c>
      <c r="L388" s="9" t="e">
        <f>N388/M388</f>
        <v>#DIV/0!</v>
      </c>
      <c r="M388" s="19">
        <f>SUM(M380:M387)</f>
        <v>0</v>
      </c>
      <c r="N388" s="9">
        <f>SUM(N380:N387)</f>
        <v>0</v>
      </c>
      <c r="O388" s="21" t="str">
        <f>IFERROR(VLOOKUP($B388,'SpEd BEA Rates by Month'!$B$4:$O$380,$O$1,0),"")</f>
        <v/>
      </c>
      <c r="P388" s="21" t="e">
        <f>R388/Q388</f>
        <v>#DIV/0!</v>
      </c>
      <c r="Q388" s="23">
        <f>SUM(Q380:Q387)</f>
        <v>0</v>
      </c>
      <c r="R388" s="21">
        <f>SUM(R380:R387)</f>
        <v>0</v>
      </c>
    </row>
    <row r="389" spans="1:18" ht="15.75" thickBot="1" x14ac:dyDescent="0.3">
      <c r="A389" s="5"/>
      <c r="B389" s="5" t="s">
        <v>872</v>
      </c>
      <c r="C389" s="28" t="str">
        <f>IFERROR(VLOOKUP($B389,'SpEd BEA Rates by Month'!$B$4:$C$380,2,0)," ")</f>
        <v xml:space="preserve"> </v>
      </c>
      <c r="D389" s="11">
        <f>D388/12</f>
        <v>918.76342877205673</v>
      </c>
      <c r="E389" s="14"/>
      <c r="F389" s="24"/>
      <c r="G389" s="18" t="str">
        <f>IFERROR(VLOOKUP($B389,'SpEd BEA Rates by Month'!$B$4:$O$380,$G$1,0),"")</f>
        <v/>
      </c>
      <c r="H389" s="10">
        <f>H388/12</f>
        <v>966.79258195278499</v>
      </c>
      <c r="I389" s="15"/>
      <c r="J389" s="18"/>
      <c r="K389" s="8" t="str">
        <f>IFERROR(VLOOKUP($B389,'SpEd BEA Rates by Month'!$B$4:$O$380,$K$1,0),"")</f>
        <v/>
      </c>
      <c r="L389" s="9" t="e">
        <f>L388/12</f>
        <v>#DIV/0!</v>
      </c>
      <c r="M389" s="19"/>
      <c r="N389" s="9"/>
      <c r="O389" s="21" t="str">
        <f>IFERROR(VLOOKUP($B389,'SpEd BEA Rates by Month'!$B$4:$O$380,$O$1,0),"")</f>
        <v/>
      </c>
      <c r="P389" s="21" t="e">
        <f>P388/12</f>
        <v>#DIV/0!</v>
      </c>
      <c r="Q389" s="23"/>
      <c r="R389" s="21"/>
    </row>
    <row r="390" spans="1:18" ht="15.75" thickBot="1" x14ac:dyDescent="0.3">
      <c r="A390" s="5"/>
      <c r="B390" s="5" t="s">
        <v>853</v>
      </c>
      <c r="C390" s="28" t="str">
        <f>IFERROR(VLOOKUP($B390,'SpEd BEA Rates by Month'!$B$4:$C$380,2,0)," ")</f>
        <v xml:space="preserve"> </v>
      </c>
      <c r="D390" s="11">
        <f>0.05*D389</f>
        <v>45.938171438602836</v>
      </c>
      <c r="E390" s="14"/>
      <c r="F390" s="24"/>
      <c r="G390" s="18" t="str">
        <f>IFERROR(VLOOKUP($B390,'SpEd BEA Rates by Month'!$B$4:$O$380,$G$1,0),"")</f>
        <v/>
      </c>
      <c r="H390" s="10">
        <f>0.05*H389</f>
        <v>48.339629097639254</v>
      </c>
      <c r="I390" s="15"/>
      <c r="J390" s="18"/>
      <c r="K390" s="8" t="str">
        <f>IFERROR(VLOOKUP($B390,'SpEd BEA Rates by Month'!$B$4:$O$380,$K$1,0),"")</f>
        <v/>
      </c>
      <c r="L390" s="9" t="e">
        <f>0.05*L389</f>
        <v>#DIV/0!</v>
      </c>
      <c r="M390" s="19"/>
      <c r="N390" s="9"/>
      <c r="O390" s="21" t="str">
        <f>IFERROR(VLOOKUP($B390,'SpEd BEA Rates by Month'!$B$4:$O$380,$O$1,0),"")</f>
        <v/>
      </c>
      <c r="P390" s="21" t="e">
        <f>0.05*P389</f>
        <v>#DIV/0!</v>
      </c>
      <c r="Q390" s="23"/>
      <c r="R390" s="21"/>
    </row>
    <row r="391" spans="1:18" ht="15.75" thickBot="1" x14ac:dyDescent="0.3">
      <c r="A391" s="5"/>
      <c r="B391" s="5" t="s">
        <v>377</v>
      </c>
      <c r="C391" s="28" t="str">
        <f>IFERROR(VLOOKUP($B391,'SpEd BEA Rates by Month'!$B$4:$C$380,2,0)," ")</f>
        <v xml:space="preserve"> </v>
      </c>
      <c r="D391" s="11">
        <f>D389-D390</f>
        <v>872.82525733345392</v>
      </c>
      <c r="E391" s="14"/>
      <c r="F391" s="11"/>
      <c r="G391" s="18" t="str">
        <f>IFERROR(VLOOKUP($B391,'SpEd BEA Rates by Month'!$B$4:$O$380,$G$1,0),"")</f>
        <v/>
      </c>
      <c r="H391" s="10">
        <f>H389-H390</f>
        <v>918.45295285514578</v>
      </c>
      <c r="I391" s="15"/>
      <c r="J391" s="18"/>
      <c r="K391" s="8" t="str">
        <f>IFERROR(VLOOKUP($B391,'SpEd BEA Rates by Month'!$B$4:$O$380,$K$1,0),"")</f>
        <v/>
      </c>
      <c r="L391" s="9" t="e">
        <f>L389-L390</f>
        <v>#DIV/0!</v>
      </c>
      <c r="M391" s="19"/>
      <c r="N391" s="9"/>
      <c r="O391" s="21" t="str">
        <f>IFERROR(VLOOKUP($B391,'SpEd BEA Rates by Month'!$B$4:$O$380,$O$1,0),"")</f>
        <v/>
      </c>
      <c r="P391" s="21" t="e">
        <f>P389-P390</f>
        <v>#DIV/0!</v>
      </c>
      <c r="Q391" s="23"/>
      <c r="R391" s="21"/>
    </row>
    <row r="392" spans="1:18" ht="15.75" thickBot="1" x14ac:dyDescent="0.3">
      <c r="A392" s="1" t="s">
        <v>287</v>
      </c>
      <c r="B392" s="1" t="s">
        <v>288</v>
      </c>
      <c r="C392" s="7">
        <f>IFERROR(VLOOKUP($B392,'SpEd BEA Rates by Month'!$B$4:$C$380,2,0)," ")</f>
        <v>9667.89</v>
      </c>
      <c r="D392" s="7">
        <f t="shared" si="226"/>
        <v>11118.073499999999</v>
      </c>
      <c r="E392" s="13">
        <f>VLOOKUP($B392,AAFTE!$C$4:$D$300,2,0)</f>
        <v>4.916666666666667</v>
      </c>
      <c r="F392" s="7">
        <f>D392*E392</f>
        <v>54663.861374999993</v>
      </c>
      <c r="G392" s="7">
        <f>IFERROR(VLOOKUP($B392,'SpEd BEA Rates by Month'!$B$4:$O$380,$G$1,0),"")</f>
        <v>10232.27</v>
      </c>
      <c r="H392" s="7">
        <f>G392*1.15</f>
        <v>11767.110499999999</v>
      </c>
      <c r="I392" s="13">
        <f>VLOOKUP($B392,AAFTE!$C$4:$F$300,3,0)</f>
        <v>5.333333333333333</v>
      </c>
      <c r="J392" s="7">
        <f>H392*I392</f>
        <v>62757.922666666658</v>
      </c>
      <c r="K392" s="7">
        <f>IFERROR(VLOOKUP($B392,'SpEd BEA Rates by Month'!$B$4:$O$380,$K$1,0),"")</f>
        <v>0</v>
      </c>
      <c r="L392" s="7">
        <f>K392*1.15</f>
        <v>0</v>
      </c>
      <c r="M392" s="13">
        <f>VLOOKUP($B392,AAFTE!$C$4:$F$300,4,0)</f>
        <v>0</v>
      </c>
      <c r="N392" s="7">
        <f>L392*M392</f>
        <v>0</v>
      </c>
      <c r="O392" s="7">
        <f>IFERROR(VLOOKUP($B392,'SpEd BEA Rates by Month'!$B$4:$O$380,$O$1,0),"")</f>
        <v>0</v>
      </c>
      <c r="P392" s="7">
        <f>O392*1.15</f>
        <v>0</v>
      </c>
      <c r="Q392" s="13">
        <f>VLOOKUP($B392,AAFTE!$C$4:$G$300,5,0)</f>
        <v>0</v>
      </c>
      <c r="R392" s="7">
        <f>P392*Q392</f>
        <v>0</v>
      </c>
    </row>
    <row r="393" spans="1:18" ht="15.75" thickBot="1" x14ac:dyDescent="0.3">
      <c r="A393" s="5" t="s">
        <v>369</v>
      </c>
      <c r="B393" s="5" t="s">
        <v>844</v>
      </c>
      <c r="C393" s="28" t="str">
        <f>IFERROR(VLOOKUP($B393,'SpEd BEA Rates by Month'!$B$4:$C$380,2,0)," ")</f>
        <v xml:space="preserve"> </v>
      </c>
      <c r="D393" s="11">
        <f>F393/E393</f>
        <v>11118.073499999999</v>
      </c>
      <c r="E393" s="25">
        <f>E392</f>
        <v>4.916666666666667</v>
      </c>
      <c r="F393" s="17">
        <f>F392</f>
        <v>54663.861374999993</v>
      </c>
      <c r="G393" s="18" t="str">
        <f>IFERROR(VLOOKUP($B393,'SpEd BEA Rates by Month'!$B$4:$O$380,$G$1,0),"")</f>
        <v/>
      </c>
      <c r="H393" s="10">
        <f>J393/I393</f>
        <v>11767.110499999999</v>
      </c>
      <c r="I393" s="15">
        <f>I392</f>
        <v>5.333333333333333</v>
      </c>
      <c r="J393" s="18">
        <f>J392</f>
        <v>62757.922666666658</v>
      </c>
      <c r="K393" s="8" t="str">
        <f>IFERROR(VLOOKUP($B393,'SpEd BEA Rates by Month'!$B$4:$O$380,$K$1,0),"")</f>
        <v/>
      </c>
      <c r="L393" s="9" t="e">
        <f>N393/M393</f>
        <v>#DIV/0!</v>
      </c>
      <c r="M393" s="19">
        <f>M392</f>
        <v>0</v>
      </c>
      <c r="N393" s="9">
        <f>N392</f>
        <v>0</v>
      </c>
      <c r="O393" s="21" t="str">
        <f>IFERROR(VLOOKUP($B393,'SpEd BEA Rates by Month'!$B$4:$O$380,$O$1,0),"")</f>
        <v/>
      </c>
      <c r="P393" s="21" t="e">
        <f>R393/Q393</f>
        <v>#DIV/0!</v>
      </c>
      <c r="Q393" s="23">
        <f>Q392</f>
        <v>0</v>
      </c>
      <c r="R393" s="21">
        <f>R392</f>
        <v>0</v>
      </c>
    </row>
    <row r="394" spans="1:18" ht="15.75" thickBot="1" x14ac:dyDescent="0.3">
      <c r="A394" s="5"/>
      <c r="B394" s="5" t="s">
        <v>872</v>
      </c>
      <c r="C394" s="28" t="str">
        <f>IFERROR(VLOOKUP($B394,'SpEd BEA Rates by Month'!$B$4:$C$380,2,0)," ")</f>
        <v xml:space="preserve"> </v>
      </c>
      <c r="D394" s="11">
        <f>D393/12</f>
        <v>926.50612499999988</v>
      </c>
      <c r="E394" s="14"/>
      <c r="F394" s="24"/>
      <c r="G394" s="18" t="str">
        <f>IFERROR(VLOOKUP($B394,'SpEd BEA Rates by Month'!$B$4:$O$380,$G$1,0),"")</f>
        <v/>
      </c>
      <c r="H394" s="10">
        <f>H393/12</f>
        <v>980.59254166666653</v>
      </c>
      <c r="I394" s="15"/>
      <c r="J394" s="18"/>
      <c r="K394" s="8" t="str">
        <f>IFERROR(VLOOKUP($B394,'SpEd BEA Rates by Month'!$B$4:$O$380,$K$1,0),"")</f>
        <v/>
      </c>
      <c r="L394" s="9" t="e">
        <f>L393/12</f>
        <v>#DIV/0!</v>
      </c>
      <c r="M394" s="19"/>
      <c r="N394" s="9"/>
      <c r="O394" s="21" t="str">
        <f>IFERROR(VLOOKUP($B394,'SpEd BEA Rates by Month'!$B$4:$O$380,$O$1,0),"")</f>
        <v/>
      </c>
      <c r="P394" s="21" t="e">
        <f>P393/12</f>
        <v>#DIV/0!</v>
      </c>
      <c r="Q394" s="23"/>
      <c r="R394" s="21"/>
    </row>
    <row r="395" spans="1:18" ht="15.75" thickBot="1" x14ac:dyDescent="0.3">
      <c r="A395" s="5"/>
      <c r="B395" s="5" t="s">
        <v>853</v>
      </c>
      <c r="C395" s="28" t="str">
        <f>IFERROR(VLOOKUP($B395,'SpEd BEA Rates by Month'!$B$4:$C$380,2,0)," ")</f>
        <v xml:space="preserve"> </v>
      </c>
      <c r="D395" s="11">
        <f>0.05*D394</f>
        <v>46.325306249999997</v>
      </c>
      <c r="E395" s="14"/>
      <c r="F395" s="24"/>
      <c r="G395" s="18" t="str">
        <f>IFERROR(VLOOKUP($B395,'SpEd BEA Rates by Month'!$B$4:$O$380,$G$1,0),"")</f>
        <v/>
      </c>
      <c r="H395" s="10">
        <f>0.05*H394</f>
        <v>49.029627083333331</v>
      </c>
      <c r="I395" s="15"/>
      <c r="J395" s="18"/>
      <c r="K395" s="8" t="str">
        <f>IFERROR(VLOOKUP($B395,'SpEd BEA Rates by Month'!$B$4:$O$380,$K$1,0),"")</f>
        <v/>
      </c>
      <c r="L395" s="9" t="e">
        <f>0.05*L394</f>
        <v>#DIV/0!</v>
      </c>
      <c r="M395" s="19"/>
      <c r="N395" s="9"/>
      <c r="O395" s="21" t="str">
        <f>IFERROR(VLOOKUP($B395,'SpEd BEA Rates by Month'!$B$4:$O$380,$O$1,0),"")</f>
        <v/>
      </c>
      <c r="P395" s="21" t="e">
        <f>0.05*P394</f>
        <v>#DIV/0!</v>
      </c>
      <c r="Q395" s="23"/>
      <c r="R395" s="21"/>
    </row>
    <row r="396" spans="1:18" ht="15.75" thickBot="1" x14ac:dyDescent="0.3">
      <c r="A396" s="5"/>
      <c r="B396" s="5" t="s">
        <v>377</v>
      </c>
      <c r="C396" s="28" t="str">
        <f>IFERROR(VLOOKUP($B396,'SpEd BEA Rates by Month'!$B$4:$C$380,2,0)," ")</f>
        <v xml:space="preserve"> </v>
      </c>
      <c r="D396" s="11">
        <f>D394-D395</f>
        <v>880.18081874999984</v>
      </c>
      <c r="E396" s="14"/>
      <c r="F396" s="11"/>
      <c r="G396" s="18" t="str">
        <f>IFERROR(VLOOKUP($B396,'SpEd BEA Rates by Month'!$B$4:$O$380,$G$1,0),"")</f>
        <v/>
      </c>
      <c r="H396" s="10">
        <f>H394-H395</f>
        <v>931.56291458333317</v>
      </c>
      <c r="I396" s="15"/>
      <c r="J396" s="18"/>
      <c r="K396" s="8" t="str">
        <f>IFERROR(VLOOKUP($B396,'SpEd BEA Rates by Month'!$B$4:$O$380,$K$1,0),"")</f>
        <v/>
      </c>
      <c r="L396" s="9" t="e">
        <f>L394-L395</f>
        <v>#DIV/0!</v>
      </c>
      <c r="M396" s="19"/>
      <c r="N396" s="9"/>
      <c r="O396" s="21" t="str">
        <f>IFERROR(VLOOKUP($B396,'SpEd BEA Rates by Month'!$B$4:$O$380,$O$1,0),"")</f>
        <v/>
      </c>
      <c r="P396" s="21" t="e">
        <f>P394-P395</f>
        <v>#DIV/0!</v>
      </c>
      <c r="Q396" s="23"/>
      <c r="R396" s="21"/>
    </row>
    <row r="397" spans="1:18" ht="15.75" thickBot="1" x14ac:dyDescent="0.3">
      <c r="A397" s="1" t="s">
        <v>289</v>
      </c>
      <c r="B397" s="1" t="s">
        <v>290</v>
      </c>
      <c r="C397" s="7">
        <f>IFERROR(VLOOKUP($B397,'SpEd BEA Rates by Month'!$B$4:$C$380,2,0)," ")</f>
        <v>9496.76</v>
      </c>
      <c r="D397" s="7">
        <f t="shared" si="226"/>
        <v>10921.273999999999</v>
      </c>
      <c r="E397" s="13">
        <f>VLOOKUP($B397,AAFTE!$C$4:$D$300,2,0)</f>
        <v>15.583333333333334</v>
      </c>
      <c r="F397" s="7">
        <f>D397*E397</f>
        <v>170189.85316666667</v>
      </c>
      <c r="G397" s="7">
        <f>IFERROR(VLOOKUP($B397,'SpEd BEA Rates by Month'!$B$4:$O$380,$G$1,0),"")</f>
        <v>10009.57</v>
      </c>
      <c r="H397" s="7">
        <f t="shared" ref="H397:H403" si="248">G397*1.15</f>
        <v>11511.005499999999</v>
      </c>
      <c r="I397" s="13">
        <f>VLOOKUP($B397,AAFTE!$C$4:$F$300,3,0)</f>
        <v>15.166666666666666</v>
      </c>
      <c r="J397" s="7">
        <f t="shared" ref="J397:J403" si="249">H397*I397</f>
        <v>174583.58341666666</v>
      </c>
      <c r="K397" s="7">
        <f>IFERROR(VLOOKUP($B397,'SpEd BEA Rates by Month'!$B$4:$O$380,$K$1,0),"")</f>
        <v>0</v>
      </c>
      <c r="L397" s="7">
        <f t="shared" ref="L397:L403" si="250">K397*1.15</f>
        <v>0</v>
      </c>
      <c r="M397" s="13">
        <f>VLOOKUP($B397,AAFTE!$C$4:$F$300,4,0)</f>
        <v>0</v>
      </c>
      <c r="N397" s="7">
        <f t="shared" ref="N397:N403" si="251">L397*M397</f>
        <v>0</v>
      </c>
      <c r="O397" s="7">
        <f>IFERROR(VLOOKUP($B397,'SpEd BEA Rates by Month'!$B$4:$O$380,$O$1,0),"")</f>
        <v>0</v>
      </c>
      <c r="P397" s="7">
        <f t="shared" ref="P397:P403" si="252">O397*1.15</f>
        <v>0</v>
      </c>
      <c r="Q397" s="13">
        <f>VLOOKUP($B397,AAFTE!$C$4:$G$300,5,0)</f>
        <v>0</v>
      </c>
      <c r="R397" s="7">
        <f t="shared" ref="R397:R403" si="253">P397*Q397</f>
        <v>0</v>
      </c>
    </row>
    <row r="398" spans="1:18" ht="15.75" thickBot="1" x14ac:dyDescent="0.3">
      <c r="A398" s="1" t="s">
        <v>289</v>
      </c>
      <c r="B398" s="1" t="s">
        <v>291</v>
      </c>
      <c r="C398" s="7">
        <f>IFERROR(VLOOKUP($B398,'SpEd BEA Rates by Month'!$B$4:$C$380,2,0)," ")</f>
        <v>9384.52</v>
      </c>
      <c r="D398" s="7">
        <f t="shared" si="226"/>
        <v>10792.198</v>
      </c>
      <c r="E398" s="13">
        <f>VLOOKUP($B398,AAFTE!$C$4:$D$300,2,0)</f>
        <v>5.583333333333333</v>
      </c>
      <c r="F398" s="7">
        <f t="shared" ref="F398:F403" si="254">D398*E398</f>
        <v>60256.438833333334</v>
      </c>
      <c r="G398" s="7">
        <f>IFERROR(VLOOKUP($B398,'SpEd BEA Rates by Month'!$B$4:$O$380,$G$1,0),"")</f>
        <v>10266.620000000001</v>
      </c>
      <c r="H398" s="7">
        <f t="shared" si="248"/>
        <v>11806.612999999999</v>
      </c>
      <c r="I398" s="13">
        <f>VLOOKUP($B398,AAFTE!$C$4:$F$300,3,0)</f>
        <v>5.833333333333333</v>
      </c>
      <c r="J398" s="7">
        <f t="shared" si="249"/>
        <v>68871.909166666665</v>
      </c>
      <c r="K398" s="7">
        <f>IFERROR(VLOOKUP($B398,'SpEd BEA Rates by Month'!$B$4:$O$380,$K$1,0),"")</f>
        <v>0</v>
      </c>
      <c r="L398" s="7">
        <f t="shared" si="250"/>
        <v>0</v>
      </c>
      <c r="M398" s="13">
        <f>VLOOKUP($B398,AAFTE!$C$4:$F$300,4,0)</f>
        <v>0</v>
      </c>
      <c r="N398" s="7">
        <f t="shared" si="251"/>
        <v>0</v>
      </c>
      <c r="O398" s="7">
        <f>IFERROR(VLOOKUP($B398,'SpEd BEA Rates by Month'!$B$4:$O$380,$O$1,0),"")</f>
        <v>0</v>
      </c>
      <c r="P398" s="7">
        <f t="shared" si="252"/>
        <v>0</v>
      </c>
      <c r="Q398" s="13">
        <f>VLOOKUP($B398,AAFTE!$C$4:$G$300,5,0)</f>
        <v>0</v>
      </c>
      <c r="R398" s="7">
        <f t="shared" si="253"/>
        <v>0</v>
      </c>
    </row>
    <row r="399" spans="1:18" ht="15.75" thickBot="1" x14ac:dyDescent="0.3">
      <c r="A399" s="1" t="s">
        <v>289</v>
      </c>
      <c r="B399" s="1" t="s">
        <v>292</v>
      </c>
      <c r="C399" s="7">
        <f>IFERROR(VLOOKUP($B399,'SpEd BEA Rates by Month'!$B$4:$C$380,2,0)," ")</f>
        <v>11009.88</v>
      </c>
      <c r="D399" s="7">
        <f t="shared" si="226"/>
        <v>12661.361999999997</v>
      </c>
      <c r="E399" s="13">
        <f>VLOOKUP($B399,AAFTE!$C$4:$D$300,2,0)</f>
        <v>0.66666666666666663</v>
      </c>
      <c r="F399" s="7">
        <f t="shared" si="254"/>
        <v>8440.9079999999976</v>
      </c>
      <c r="G399" s="7">
        <f>IFERROR(VLOOKUP($B399,'SpEd BEA Rates by Month'!$B$4:$O$380,$G$1,0),"")</f>
        <v>11656.02</v>
      </c>
      <c r="H399" s="7">
        <f t="shared" si="248"/>
        <v>13404.422999999999</v>
      </c>
      <c r="I399" s="13">
        <f>VLOOKUP($B399,AAFTE!$C$4:$F$300,3,0)</f>
        <v>0.91666666666666663</v>
      </c>
      <c r="J399" s="7">
        <f t="shared" si="249"/>
        <v>12287.387749999998</v>
      </c>
      <c r="K399" s="7">
        <f>IFERROR(VLOOKUP($B399,'SpEd BEA Rates by Month'!$B$4:$O$380,$K$1,0),"")</f>
        <v>0</v>
      </c>
      <c r="L399" s="7">
        <f t="shared" si="250"/>
        <v>0</v>
      </c>
      <c r="M399" s="13">
        <f>VLOOKUP($B399,AAFTE!$C$4:$F$300,4,0)</f>
        <v>0</v>
      </c>
      <c r="N399" s="7">
        <f t="shared" si="251"/>
        <v>0</v>
      </c>
      <c r="O399" s="7">
        <f>IFERROR(VLOOKUP($B399,'SpEd BEA Rates by Month'!$B$4:$O$380,$O$1,0),"")</f>
        <v>0</v>
      </c>
      <c r="P399" s="7">
        <f t="shared" si="252"/>
        <v>0</v>
      </c>
      <c r="Q399" s="13">
        <f>VLOOKUP($B399,AAFTE!$C$4:$G$300,5,0)</f>
        <v>0</v>
      </c>
      <c r="R399" s="7">
        <f t="shared" si="253"/>
        <v>0</v>
      </c>
    </row>
    <row r="400" spans="1:18" ht="15.75" thickBot="1" x14ac:dyDescent="0.3">
      <c r="A400" s="1" t="s">
        <v>289</v>
      </c>
      <c r="B400" s="1" t="s">
        <v>293</v>
      </c>
      <c r="C400" s="7">
        <f>IFERROR(VLOOKUP($B400,'SpEd BEA Rates by Month'!$B$4:$C$380,2,0)," ")</f>
        <v>9735.59</v>
      </c>
      <c r="D400" s="7">
        <f t="shared" si="226"/>
        <v>11195.9285</v>
      </c>
      <c r="E400" s="13">
        <f>VLOOKUP($B400,AAFTE!$C$4:$D$300,2,0)</f>
        <v>8.3333333333333329E-2</v>
      </c>
      <c r="F400" s="7">
        <f t="shared" si="254"/>
        <v>932.99404166666659</v>
      </c>
      <c r="G400" s="7">
        <f>IFERROR(VLOOKUP($B400,'SpEd BEA Rates by Month'!$B$4:$O$380,$G$1,0),"")</f>
        <v>10236.879999999999</v>
      </c>
      <c r="H400" s="7">
        <f t="shared" si="248"/>
        <v>11772.411999999998</v>
      </c>
      <c r="I400" s="13">
        <f>VLOOKUP($B400,AAFTE!$C$4:$F$300,3,0)</f>
        <v>0.33333333333333331</v>
      </c>
      <c r="J400" s="7">
        <f t="shared" si="249"/>
        <v>3924.1373333333327</v>
      </c>
      <c r="K400" s="7">
        <f>IFERROR(VLOOKUP($B400,'SpEd BEA Rates by Month'!$B$4:$O$380,$K$1,0),"")</f>
        <v>0</v>
      </c>
      <c r="L400" s="7">
        <f t="shared" si="250"/>
        <v>0</v>
      </c>
      <c r="M400" s="13">
        <f>VLOOKUP($B400,AAFTE!$C$4:$F$300,4,0)</f>
        <v>0</v>
      </c>
      <c r="N400" s="7">
        <f t="shared" si="251"/>
        <v>0</v>
      </c>
      <c r="O400" s="7">
        <f>IFERROR(VLOOKUP($B400,'SpEd BEA Rates by Month'!$B$4:$O$380,$O$1,0),"")</f>
        <v>0</v>
      </c>
      <c r="P400" s="7">
        <f t="shared" si="252"/>
        <v>0</v>
      </c>
      <c r="Q400" s="13">
        <f>VLOOKUP($B400,AAFTE!$C$4:$G$300,5,0)</f>
        <v>0</v>
      </c>
      <c r="R400" s="7">
        <f t="shared" si="253"/>
        <v>0</v>
      </c>
    </row>
    <row r="401" spans="1:18" ht="15.75" thickBot="1" x14ac:dyDescent="0.3">
      <c r="A401" s="1" t="s">
        <v>289</v>
      </c>
      <c r="B401" s="1" t="s">
        <v>294</v>
      </c>
      <c r="C401" s="7">
        <f>IFERROR(VLOOKUP($B401,'SpEd BEA Rates by Month'!$B$4:$C$380,2,0)," ")</f>
        <v>9605.57</v>
      </c>
      <c r="D401" s="7">
        <f t="shared" si="226"/>
        <v>11046.405499999999</v>
      </c>
      <c r="E401" s="13">
        <f>VLOOKUP($B401,AAFTE!$C$4:$D$300,2,0)</f>
        <v>0.91666666666666663</v>
      </c>
      <c r="F401" s="7">
        <f t="shared" si="254"/>
        <v>10125.871708333332</v>
      </c>
      <c r="G401" s="7">
        <f>IFERROR(VLOOKUP($B401,'SpEd BEA Rates by Month'!$B$4:$O$380,$G$1,0),"")</f>
        <v>10073.17</v>
      </c>
      <c r="H401" s="7">
        <f t="shared" si="248"/>
        <v>11584.145499999999</v>
      </c>
      <c r="I401" s="13">
        <f>VLOOKUP($B401,AAFTE!$C$4:$F$300,3,0)</f>
        <v>0.66666666666666663</v>
      </c>
      <c r="J401" s="7">
        <f t="shared" si="249"/>
        <v>7722.7636666666658</v>
      </c>
      <c r="K401" s="7">
        <f>IFERROR(VLOOKUP($B401,'SpEd BEA Rates by Month'!$B$4:$O$380,$K$1,0),"")</f>
        <v>0</v>
      </c>
      <c r="L401" s="7">
        <f t="shared" si="250"/>
        <v>0</v>
      </c>
      <c r="M401" s="13">
        <f>VLOOKUP($B401,AAFTE!$C$4:$F$300,4,0)</f>
        <v>0</v>
      </c>
      <c r="N401" s="7">
        <f t="shared" si="251"/>
        <v>0</v>
      </c>
      <c r="O401" s="7">
        <f>IFERROR(VLOOKUP($B401,'SpEd BEA Rates by Month'!$B$4:$O$380,$O$1,0),"")</f>
        <v>0</v>
      </c>
      <c r="P401" s="7">
        <f t="shared" si="252"/>
        <v>0</v>
      </c>
      <c r="Q401" s="13">
        <f>VLOOKUP($B401,AAFTE!$C$4:$G$300,5,0)</f>
        <v>0</v>
      </c>
      <c r="R401" s="7">
        <f t="shared" si="253"/>
        <v>0</v>
      </c>
    </row>
    <row r="402" spans="1:18" ht="15.75" thickBot="1" x14ac:dyDescent="0.3">
      <c r="A402" s="1" t="s">
        <v>289</v>
      </c>
      <c r="B402" s="1" t="s">
        <v>295</v>
      </c>
      <c r="C402" s="7">
        <f>IFERROR(VLOOKUP($B402,'SpEd BEA Rates by Month'!$B$4:$C$380,2,0)," ")</f>
        <v>9477.8799999999992</v>
      </c>
      <c r="D402" s="7">
        <f t="shared" si="226"/>
        <v>10899.561999999998</v>
      </c>
      <c r="E402" s="13">
        <f>VLOOKUP($B402,AAFTE!$C$4:$D$300,2,0)</f>
        <v>1.5</v>
      </c>
      <c r="F402" s="7">
        <f t="shared" si="254"/>
        <v>16349.342999999997</v>
      </c>
      <c r="G402" s="7">
        <f>IFERROR(VLOOKUP($B402,'SpEd BEA Rates by Month'!$B$4:$O$380,$G$1,0),"")</f>
        <v>10025.65</v>
      </c>
      <c r="H402" s="7">
        <f t="shared" si="248"/>
        <v>11529.497499999999</v>
      </c>
      <c r="I402" s="13">
        <f>VLOOKUP($B402,AAFTE!$C$4:$F$300,3,0)</f>
        <v>1.8333333333333333</v>
      </c>
      <c r="J402" s="7">
        <f t="shared" si="249"/>
        <v>21137.412083333333</v>
      </c>
      <c r="K402" s="7">
        <f>IFERROR(VLOOKUP($B402,'SpEd BEA Rates by Month'!$B$4:$O$380,$K$1,0),"")</f>
        <v>0</v>
      </c>
      <c r="L402" s="7">
        <f t="shared" si="250"/>
        <v>0</v>
      </c>
      <c r="M402" s="13">
        <f>VLOOKUP($B402,AAFTE!$C$4:$F$300,4,0)</f>
        <v>0</v>
      </c>
      <c r="N402" s="7">
        <f t="shared" si="251"/>
        <v>0</v>
      </c>
      <c r="O402" s="7">
        <f>IFERROR(VLOOKUP($B402,'SpEd BEA Rates by Month'!$B$4:$O$380,$O$1,0),"")</f>
        <v>0</v>
      </c>
      <c r="P402" s="7">
        <f t="shared" si="252"/>
        <v>0</v>
      </c>
      <c r="Q402" s="13">
        <f>VLOOKUP($B402,AAFTE!$C$4:$G$300,5,0)</f>
        <v>0</v>
      </c>
      <c r="R402" s="7">
        <f t="shared" si="253"/>
        <v>0</v>
      </c>
    </row>
    <row r="403" spans="1:18" ht="15.75" thickBot="1" x14ac:dyDescent="0.3">
      <c r="A403" s="1" t="s">
        <v>289</v>
      </c>
      <c r="B403" s="1" t="s">
        <v>296</v>
      </c>
      <c r="C403" s="7">
        <f>IFERROR(VLOOKUP($B403,'SpEd BEA Rates by Month'!$B$4:$C$380,2,0)," ")</f>
        <v>9568.19</v>
      </c>
      <c r="D403" s="7">
        <f t="shared" si="226"/>
        <v>11003.4185</v>
      </c>
      <c r="E403" s="13">
        <f>VLOOKUP($B403,AAFTE!$C$4:$D$300,2,0)</f>
        <v>43.666666666666664</v>
      </c>
      <c r="F403" s="7">
        <f t="shared" si="254"/>
        <v>480482.60783333331</v>
      </c>
      <c r="G403" s="7">
        <f>IFERROR(VLOOKUP($B403,'SpEd BEA Rates by Month'!$B$4:$O$380,$G$1,0),"")</f>
        <v>10058.25</v>
      </c>
      <c r="H403" s="7">
        <f t="shared" si="248"/>
        <v>11566.987499999999</v>
      </c>
      <c r="I403" s="13">
        <f>VLOOKUP($B403,AAFTE!$C$4:$F$300,3,0)</f>
        <v>43.583333333333336</v>
      </c>
      <c r="J403" s="7">
        <f t="shared" si="249"/>
        <v>504127.87187500001</v>
      </c>
      <c r="K403" s="7">
        <f>IFERROR(VLOOKUP($B403,'SpEd BEA Rates by Month'!$B$4:$O$380,$K$1,0),"")</f>
        <v>0</v>
      </c>
      <c r="L403" s="7">
        <f t="shared" si="250"/>
        <v>0</v>
      </c>
      <c r="M403" s="13">
        <f>VLOOKUP($B403,AAFTE!$C$4:$F$300,4,0)</f>
        <v>0</v>
      </c>
      <c r="N403" s="7">
        <f t="shared" si="251"/>
        <v>0</v>
      </c>
      <c r="O403" s="7">
        <f>IFERROR(VLOOKUP($B403,'SpEd BEA Rates by Month'!$B$4:$O$380,$O$1,0),"")</f>
        <v>0</v>
      </c>
      <c r="P403" s="7">
        <f t="shared" si="252"/>
        <v>0</v>
      </c>
      <c r="Q403" s="13">
        <f>VLOOKUP($B403,AAFTE!$C$4:$G$300,5,0)</f>
        <v>0</v>
      </c>
      <c r="R403" s="7">
        <f t="shared" si="253"/>
        <v>0</v>
      </c>
    </row>
    <row r="404" spans="1:18" ht="15.75" thickBot="1" x14ac:dyDescent="0.3">
      <c r="A404" s="5" t="s">
        <v>370</v>
      </c>
      <c r="B404" s="5" t="s">
        <v>844</v>
      </c>
      <c r="C404" s="28" t="str">
        <f>IFERROR(VLOOKUP($B404,'SpEd BEA Rates by Month'!$B$4:$C$380,2,0)," ")</f>
        <v xml:space="preserve"> </v>
      </c>
      <c r="D404" s="11">
        <f>F404/E404</f>
        <v>10982.029655637254</v>
      </c>
      <c r="E404" s="25">
        <f>SUM(E397:E403)</f>
        <v>68</v>
      </c>
      <c r="F404" s="17">
        <f>SUM(F397:F403)</f>
        <v>746778.01658333326</v>
      </c>
      <c r="G404" s="18" t="str">
        <f>IFERROR(VLOOKUP($B404,'SpEd BEA Rates by Month'!$B$4:$O$380,$G$1,0),"")</f>
        <v/>
      </c>
      <c r="H404" s="10">
        <f>J404/I404</f>
        <v>11599.830223780486</v>
      </c>
      <c r="I404" s="15">
        <f>SUM(I397:I403)</f>
        <v>68.333333333333343</v>
      </c>
      <c r="J404" s="18">
        <f>SUM(J397:J403)</f>
        <v>792655.06529166666</v>
      </c>
      <c r="K404" s="8" t="str">
        <f>IFERROR(VLOOKUP($B404,'SpEd BEA Rates by Month'!$B$4:$O$380,$K$1,0),"")</f>
        <v/>
      </c>
      <c r="L404" s="9" t="e">
        <f>N404/M404</f>
        <v>#DIV/0!</v>
      </c>
      <c r="M404" s="19">
        <f>SUM(M397:M403)</f>
        <v>0</v>
      </c>
      <c r="N404" s="9">
        <f>SUM(N397:N403)</f>
        <v>0</v>
      </c>
      <c r="O404" s="21" t="str">
        <f>IFERROR(VLOOKUP($B404,'SpEd BEA Rates by Month'!$B$4:$O$380,$O$1,0),"")</f>
        <v/>
      </c>
      <c r="P404" s="21" t="e">
        <f>R404/Q404</f>
        <v>#DIV/0!</v>
      </c>
      <c r="Q404" s="23">
        <f>SUM(Q397:Q403)</f>
        <v>0</v>
      </c>
      <c r="R404" s="21">
        <f>SUM(R397:R403)</f>
        <v>0</v>
      </c>
    </row>
    <row r="405" spans="1:18" ht="15.75" thickBot="1" x14ac:dyDescent="0.3">
      <c r="A405" s="5"/>
      <c r="B405" s="5" t="s">
        <v>872</v>
      </c>
      <c r="C405" s="28" t="str">
        <f>IFERROR(VLOOKUP($B405,'SpEd BEA Rates by Month'!$B$4:$C$380,2,0)," ")</f>
        <v xml:space="preserve"> </v>
      </c>
      <c r="D405" s="11">
        <f>D404/12</f>
        <v>915.16913796977121</v>
      </c>
      <c r="E405" s="14"/>
      <c r="F405" s="24"/>
      <c r="G405" s="18" t="str">
        <f>IFERROR(VLOOKUP($B405,'SpEd BEA Rates by Month'!$B$4:$O$380,$G$1,0),"")</f>
        <v/>
      </c>
      <c r="H405" s="10">
        <f>H404/12</f>
        <v>966.65251864837376</v>
      </c>
      <c r="I405" s="15"/>
      <c r="J405" s="18"/>
      <c r="K405" s="8" t="str">
        <f>IFERROR(VLOOKUP($B405,'SpEd BEA Rates by Month'!$B$4:$O$380,$K$1,0),"")</f>
        <v/>
      </c>
      <c r="L405" s="9" t="e">
        <f>L404/12</f>
        <v>#DIV/0!</v>
      </c>
      <c r="M405" s="19"/>
      <c r="N405" s="9"/>
      <c r="O405" s="21" t="str">
        <f>IFERROR(VLOOKUP($B405,'SpEd BEA Rates by Month'!$B$4:$O$380,$O$1,0),"")</f>
        <v/>
      </c>
      <c r="P405" s="21" t="e">
        <f>P404/12</f>
        <v>#DIV/0!</v>
      </c>
      <c r="Q405" s="23"/>
      <c r="R405" s="21"/>
    </row>
    <row r="406" spans="1:18" ht="15.75" thickBot="1" x14ac:dyDescent="0.3">
      <c r="A406" s="5"/>
      <c r="B406" s="5" t="s">
        <v>853</v>
      </c>
      <c r="C406" s="28" t="str">
        <f>IFERROR(VLOOKUP($B406,'SpEd BEA Rates by Month'!$B$4:$C$380,2,0)," ")</f>
        <v xml:space="preserve"> </v>
      </c>
      <c r="D406" s="11">
        <f>0.05*D405</f>
        <v>45.758456898488561</v>
      </c>
      <c r="E406" s="14"/>
      <c r="F406" s="24"/>
      <c r="G406" s="18" t="str">
        <f>IFERROR(VLOOKUP($B406,'SpEd BEA Rates by Month'!$B$4:$O$380,$G$1,0),"")</f>
        <v/>
      </c>
      <c r="H406" s="10">
        <f>0.05*H405</f>
        <v>48.332625932418694</v>
      </c>
      <c r="I406" s="15"/>
      <c r="J406" s="18"/>
      <c r="K406" s="8" t="str">
        <f>IFERROR(VLOOKUP($B406,'SpEd BEA Rates by Month'!$B$4:$O$380,$K$1,0),"")</f>
        <v/>
      </c>
      <c r="L406" s="9" t="e">
        <f>0.05*L405</f>
        <v>#DIV/0!</v>
      </c>
      <c r="M406" s="19"/>
      <c r="N406" s="9"/>
      <c r="O406" s="21" t="str">
        <f>IFERROR(VLOOKUP($B406,'SpEd BEA Rates by Month'!$B$4:$O$380,$O$1,0),"")</f>
        <v/>
      </c>
      <c r="P406" s="21" t="e">
        <f>0.05*P405</f>
        <v>#DIV/0!</v>
      </c>
      <c r="Q406" s="23"/>
      <c r="R406" s="21"/>
    </row>
    <row r="407" spans="1:18" ht="15.75" thickBot="1" x14ac:dyDescent="0.3">
      <c r="A407" s="5"/>
      <c r="B407" s="5" t="s">
        <v>377</v>
      </c>
      <c r="C407" s="28" t="str">
        <f>IFERROR(VLOOKUP($B407,'SpEd BEA Rates by Month'!$B$4:$C$380,2,0)," ")</f>
        <v xml:space="preserve"> </v>
      </c>
      <c r="D407" s="11">
        <f>D405-D406</f>
        <v>869.41068107128262</v>
      </c>
      <c r="E407" s="14"/>
      <c r="F407" s="11"/>
      <c r="G407" s="18" t="str">
        <f>IFERROR(VLOOKUP($B407,'SpEd BEA Rates by Month'!$B$4:$O$380,$G$1,0),"")</f>
        <v/>
      </c>
      <c r="H407" s="10">
        <f>H405-H406</f>
        <v>918.31989271595512</v>
      </c>
      <c r="I407" s="15"/>
      <c r="J407" s="18"/>
      <c r="K407" s="8" t="str">
        <f>IFERROR(VLOOKUP($B407,'SpEd BEA Rates by Month'!$B$4:$O$380,$K$1,0),"")</f>
        <v/>
      </c>
      <c r="L407" s="9" t="e">
        <f>L405-L406</f>
        <v>#DIV/0!</v>
      </c>
      <c r="M407" s="19"/>
      <c r="N407" s="9"/>
      <c r="O407" s="21" t="str">
        <f>IFERROR(VLOOKUP($B407,'SpEd BEA Rates by Month'!$B$4:$O$380,$O$1,0),"")</f>
        <v/>
      </c>
      <c r="P407" s="21" t="e">
        <f>P405-P406</f>
        <v>#DIV/0!</v>
      </c>
      <c r="Q407" s="23"/>
      <c r="R407" s="21"/>
    </row>
    <row r="408" spans="1:18" ht="15.75" thickBot="1" x14ac:dyDescent="0.3">
      <c r="A408" s="1" t="s">
        <v>297</v>
      </c>
      <c r="B408" s="1" t="s">
        <v>298</v>
      </c>
      <c r="C408" s="7">
        <f>IFERROR(VLOOKUP($B408,'SpEd BEA Rates by Month'!$B$4:$C$380,2,0)," ")</f>
        <v>10021.540000000001</v>
      </c>
      <c r="D408" s="7">
        <f t="shared" ref="D408:D451" si="255">C408*1.15</f>
        <v>11524.771000000001</v>
      </c>
      <c r="E408" s="13">
        <f>VLOOKUP($B408,AAFTE!$C$4:$D$300,2,0)</f>
        <v>204.66666666666666</v>
      </c>
      <c r="F408" s="7">
        <f>D408*E408</f>
        <v>2358736.4646666665</v>
      </c>
      <c r="G408" s="7">
        <f>IFERROR(VLOOKUP($B408,'SpEd BEA Rates by Month'!$B$4:$O$380,$G$1,0),"")</f>
        <v>10466.469999999999</v>
      </c>
      <c r="H408" s="7">
        <f t="shared" ref="H408:H414" si="256">G408*1.15</f>
        <v>12036.440499999999</v>
      </c>
      <c r="I408" s="13">
        <f>VLOOKUP($B408,AAFTE!$C$4:$F$300,3,0)</f>
        <v>206.5</v>
      </c>
      <c r="J408" s="7">
        <f t="shared" ref="J408:J414" si="257">H408*I408</f>
        <v>2485524.9632499996</v>
      </c>
      <c r="K408" s="7">
        <f>IFERROR(VLOOKUP($B408,'SpEd BEA Rates by Month'!$B$4:$O$380,$K$1,0),"")</f>
        <v>0</v>
      </c>
      <c r="L408" s="7">
        <f t="shared" ref="L408:L414" si="258">K408*1.15</f>
        <v>0</v>
      </c>
      <c r="M408" s="13">
        <f>VLOOKUP($B408,AAFTE!$C$4:$F$300,4,0)</f>
        <v>0</v>
      </c>
      <c r="N408" s="7">
        <f t="shared" ref="N408:N414" si="259">L408*M408</f>
        <v>0</v>
      </c>
      <c r="O408" s="7">
        <f>IFERROR(VLOOKUP($B408,'SpEd BEA Rates by Month'!$B$4:$O$380,$O$1,0),"")</f>
        <v>0</v>
      </c>
      <c r="P408" s="7">
        <f t="shared" ref="P408:P414" si="260">O408*1.15</f>
        <v>0</v>
      </c>
      <c r="Q408" s="13">
        <f>VLOOKUP($B408,AAFTE!$C$4:$G$300,5,0)</f>
        <v>0</v>
      </c>
      <c r="R408" s="7">
        <f t="shared" ref="R408:R414" si="261">P408*Q408</f>
        <v>0</v>
      </c>
    </row>
    <row r="409" spans="1:18" ht="15.75" thickBot="1" x14ac:dyDescent="0.3">
      <c r="A409" s="1" t="s">
        <v>297</v>
      </c>
      <c r="B409" s="1" t="s">
        <v>299</v>
      </c>
      <c r="C409" s="7">
        <f>IFERROR(VLOOKUP($B409,'SpEd BEA Rates by Month'!$B$4:$C$380,2,0)," ")</f>
        <v>10263.549999999999</v>
      </c>
      <c r="D409" s="7">
        <f t="shared" si="255"/>
        <v>11803.082499999999</v>
      </c>
      <c r="E409" s="13">
        <f>VLOOKUP($B409,AAFTE!$C$4:$D$300,2,0)</f>
        <v>45.916666666666671</v>
      </c>
      <c r="F409" s="7">
        <f t="shared" ref="F409:F414" si="262">D409*E409</f>
        <v>541958.20479166671</v>
      </c>
      <c r="G409" s="7">
        <f>IFERROR(VLOOKUP($B409,'SpEd BEA Rates by Month'!$B$4:$O$380,$G$1,0),"")</f>
        <v>10918.37</v>
      </c>
      <c r="H409" s="7">
        <f t="shared" si="256"/>
        <v>12556.1255</v>
      </c>
      <c r="I409" s="13">
        <f>VLOOKUP($B409,AAFTE!$C$4:$F$300,3,0)</f>
        <v>47.916666666666664</v>
      </c>
      <c r="J409" s="7">
        <f t="shared" si="257"/>
        <v>601647.6802083333</v>
      </c>
      <c r="K409" s="7">
        <f>IFERROR(VLOOKUP($B409,'SpEd BEA Rates by Month'!$B$4:$O$380,$K$1,0),"")</f>
        <v>0</v>
      </c>
      <c r="L409" s="7">
        <f t="shared" si="258"/>
        <v>0</v>
      </c>
      <c r="M409" s="13">
        <f>VLOOKUP($B409,AAFTE!$C$4:$F$300,4,0)</f>
        <v>0</v>
      </c>
      <c r="N409" s="7">
        <f t="shared" si="259"/>
        <v>0</v>
      </c>
      <c r="O409" s="7">
        <f>IFERROR(VLOOKUP($B409,'SpEd BEA Rates by Month'!$B$4:$O$380,$O$1,0),"")</f>
        <v>0</v>
      </c>
      <c r="P409" s="7">
        <f t="shared" si="260"/>
        <v>0</v>
      </c>
      <c r="Q409" s="13">
        <f>VLOOKUP($B409,AAFTE!$C$4:$G$300,5,0)</f>
        <v>0</v>
      </c>
      <c r="R409" s="7">
        <f t="shared" si="261"/>
        <v>0</v>
      </c>
    </row>
    <row r="410" spans="1:18" ht="15.75" thickBot="1" x14ac:dyDescent="0.3">
      <c r="A410" s="1" t="s">
        <v>297</v>
      </c>
      <c r="B410" s="1" t="s">
        <v>300</v>
      </c>
      <c r="C410" s="7">
        <f>IFERROR(VLOOKUP($B410,'SpEd BEA Rates by Month'!$B$4:$C$380,2,0)," ")</f>
        <v>10093.44</v>
      </c>
      <c r="D410" s="7">
        <f t="shared" si="255"/>
        <v>11607.456</v>
      </c>
      <c r="E410" s="13">
        <f>VLOOKUP($B410,AAFTE!$C$4:$D$300,2,0)</f>
        <v>67.416666666666671</v>
      </c>
      <c r="F410" s="7">
        <f t="shared" si="262"/>
        <v>782535.99200000009</v>
      </c>
      <c r="G410" s="7">
        <f>IFERROR(VLOOKUP($B410,'SpEd BEA Rates by Month'!$B$4:$O$380,$G$1,0),"")</f>
        <v>10603.48</v>
      </c>
      <c r="H410" s="7">
        <f t="shared" si="256"/>
        <v>12194.001999999999</v>
      </c>
      <c r="I410" s="13">
        <f>VLOOKUP($B410,AAFTE!$C$4:$F$300,3,0)</f>
        <v>74.916666666666657</v>
      </c>
      <c r="J410" s="7">
        <f t="shared" si="257"/>
        <v>913533.98316666647</v>
      </c>
      <c r="K410" s="7">
        <f>IFERROR(VLOOKUP($B410,'SpEd BEA Rates by Month'!$B$4:$O$380,$K$1,0),"")</f>
        <v>0</v>
      </c>
      <c r="L410" s="7">
        <f t="shared" si="258"/>
        <v>0</v>
      </c>
      <c r="M410" s="13">
        <f>VLOOKUP($B410,AAFTE!$C$4:$F$300,4,0)</f>
        <v>0</v>
      </c>
      <c r="N410" s="7">
        <f t="shared" si="259"/>
        <v>0</v>
      </c>
      <c r="O410" s="7">
        <f>IFERROR(VLOOKUP($B410,'SpEd BEA Rates by Month'!$B$4:$O$380,$O$1,0),"")</f>
        <v>0</v>
      </c>
      <c r="P410" s="7">
        <f t="shared" si="260"/>
        <v>0</v>
      </c>
      <c r="Q410" s="13">
        <f>VLOOKUP($B410,AAFTE!$C$4:$G$300,5,0)</f>
        <v>0</v>
      </c>
      <c r="R410" s="7">
        <f t="shared" si="261"/>
        <v>0</v>
      </c>
    </row>
    <row r="411" spans="1:18" ht="15.75" thickBot="1" x14ac:dyDescent="0.3">
      <c r="A411" s="1" t="s">
        <v>297</v>
      </c>
      <c r="B411" s="1" t="s">
        <v>301</v>
      </c>
      <c r="C411" s="7">
        <f>IFERROR(VLOOKUP($B411,'SpEd BEA Rates by Month'!$B$4:$C$380,2,0)," ")</f>
        <v>10292.31</v>
      </c>
      <c r="D411" s="7">
        <f t="shared" si="255"/>
        <v>11836.156499999999</v>
      </c>
      <c r="E411" s="13">
        <f>VLOOKUP($B411,AAFTE!$C$4:$D$300,2,0)</f>
        <v>64.083333333333329</v>
      </c>
      <c r="F411" s="7">
        <f t="shared" si="262"/>
        <v>758500.36237499991</v>
      </c>
      <c r="G411" s="7">
        <f>IFERROR(VLOOKUP($B411,'SpEd BEA Rates by Month'!$B$4:$O$380,$G$1,0),"")</f>
        <v>10889.7</v>
      </c>
      <c r="H411" s="7">
        <f t="shared" si="256"/>
        <v>12523.155000000001</v>
      </c>
      <c r="I411" s="13">
        <f>VLOOKUP($B411,AAFTE!$C$4:$F$300,3,0)</f>
        <v>69.083333333333329</v>
      </c>
      <c r="J411" s="7">
        <f t="shared" si="257"/>
        <v>865141.29125000001</v>
      </c>
      <c r="K411" s="7">
        <f>IFERROR(VLOOKUP($B411,'SpEd BEA Rates by Month'!$B$4:$O$380,$K$1,0),"")</f>
        <v>0</v>
      </c>
      <c r="L411" s="7">
        <f t="shared" si="258"/>
        <v>0</v>
      </c>
      <c r="M411" s="13">
        <f>VLOOKUP($B411,AAFTE!$C$4:$F$300,4,0)</f>
        <v>0</v>
      </c>
      <c r="N411" s="7">
        <f t="shared" si="259"/>
        <v>0</v>
      </c>
      <c r="O411" s="7">
        <f>IFERROR(VLOOKUP($B411,'SpEd BEA Rates by Month'!$B$4:$O$380,$O$1,0),"")</f>
        <v>0</v>
      </c>
      <c r="P411" s="7">
        <f t="shared" si="260"/>
        <v>0</v>
      </c>
      <c r="Q411" s="13">
        <f>VLOOKUP($B411,AAFTE!$C$4:$G$300,5,0)</f>
        <v>0</v>
      </c>
      <c r="R411" s="7">
        <f t="shared" si="261"/>
        <v>0</v>
      </c>
    </row>
    <row r="412" spans="1:18" ht="15.75" thickBot="1" x14ac:dyDescent="0.3">
      <c r="A412" s="1" t="s">
        <v>297</v>
      </c>
      <c r="B412" s="1" t="s">
        <v>302</v>
      </c>
      <c r="C412" s="7">
        <f>IFERROR(VLOOKUP($B412,'SpEd BEA Rates by Month'!$B$4:$C$380,2,0)," ")</f>
        <v>10136.15</v>
      </c>
      <c r="D412" s="7">
        <f t="shared" si="255"/>
        <v>11656.572499999998</v>
      </c>
      <c r="E412" s="13">
        <f>VLOOKUP($B412,AAFTE!$C$4:$D$300,2,0)</f>
        <v>37.25</v>
      </c>
      <c r="F412" s="7">
        <f t="shared" si="262"/>
        <v>434207.32562499994</v>
      </c>
      <c r="G412" s="7">
        <f>IFERROR(VLOOKUP($B412,'SpEd BEA Rates by Month'!$B$4:$O$380,$G$1,0),"")</f>
        <v>10904.38</v>
      </c>
      <c r="H412" s="7">
        <f t="shared" si="256"/>
        <v>12540.036999999998</v>
      </c>
      <c r="I412" s="13">
        <f>VLOOKUP($B412,AAFTE!$C$4:$F$300,3,0)</f>
        <v>35</v>
      </c>
      <c r="J412" s="7">
        <f t="shared" si="257"/>
        <v>438901.29499999993</v>
      </c>
      <c r="K412" s="7">
        <f>IFERROR(VLOOKUP($B412,'SpEd BEA Rates by Month'!$B$4:$O$380,$K$1,0),"")</f>
        <v>0</v>
      </c>
      <c r="L412" s="7">
        <f t="shared" si="258"/>
        <v>0</v>
      </c>
      <c r="M412" s="13">
        <f>VLOOKUP($B412,AAFTE!$C$4:$F$300,4,0)</f>
        <v>0</v>
      </c>
      <c r="N412" s="7">
        <f t="shared" si="259"/>
        <v>0</v>
      </c>
      <c r="O412" s="7">
        <f>IFERROR(VLOOKUP($B412,'SpEd BEA Rates by Month'!$B$4:$O$380,$O$1,0),"")</f>
        <v>0</v>
      </c>
      <c r="P412" s="7">
        <f t="shared" si="260"/>
        <v>0</v>
      </c>
      <c r="Q412" s="13">
        <f>VLOOKUP($B412,AAFTE!$C$4:$G$300,5,0)</f>
        <v>0</v>
      </c>
      <c r="R412" s="7">
        <f t="shared" si="261"/>
        <v>0</v>
      </c>
    </row>
    <row r="413" spans="1:18" ht="15.75" thickBot="1" x14ac:dyDescent="0.3">
      <c r="A413" s="1" t="s">
        <v>297</v>
      </c>
      <c r="B413" s="1" t="s">
        <v>303</v>
      </c>
      <c r="C413" s="7">
        <f>IFERROR(VLOOKUP($B413,'SpEd BEA Rates by Month'!$B$4:$C$380,2,0)," ")</f>
        <v>10099.82</v>
      </c>
      <c r="D413" s="7">
        <f t="shared" si="255"/>
        <v>11614.793</v>
      </c>
      <c r="E413" s="13">
        <f>VLOOKUP($B413,AAFTE!$C$4:$D$300,2,0)</f>
        <v>28.333333333333332</v>
      </c>
      <c r="F413" s="7">
        <f t="shared" si="262"/>
        <v>329085.80166666664</v>
      </c>
      <c r="G413" s="7">
        <f>IFERROR(VLOOKUP($B413,'SpEd BEA Rates by Month'!$B$4:$O$380,$G$1,0),"")</f>
        <v>10445.6</v>
      </c>
      <c r="H413" s="7">
        <f t="shared" si="256"/>
        <v>12012.439999999999</v>
      </c>
      <c r="I413" s="13">
        <f>VLOOKUP($B413,AAFTE!$C$4:$F$300,3,0)</f>
        <v>26.916666666666668</v>
      </c>
      <c r="J413" s="7">
        <f t="shared" si="257"/>
        <v>323334.84333333332</v>
      </c>
      <c r="K413" s="7">
        <f>IFERROR(VLOOKUP($B413,'SpEd BEA Rates by Month'!$B$4:$O$380,$K$1,0),"")</f>
        <v>0</v>
      </c>
      <c r="L413" s="7">
        <f t="shared" si="258"/>
        <v>0</v>
      </c>
      <c r="M413" s="13">
        <f>VLOOKUP($B413,AAFTE!$C$4:$F$300,4,0)</f>
        <v>0</v>
      </c>
      <c r="N413" s="7">
        <f t="shared" si="259"/>
        <v>0</v>
      </c>
      <c r="O413" s="7">
        <f>IFERROR(VLOOKUP($B413,'SpEd BEA Rates by Month'!$B$4:$O$380,$O$1,0),"")</f>
        <v>0</v>
      </c>
      <c r="P413" s="7">
        <f t="shared" si="260"/>
        <v>0</v>
      </c>
      <c r="Q413" s="13">
        <f>VLOOKUP($B413,AAFTE!$C$4:$G$300,5,0)</f>
        <v>0</v>
      </c>
      <c r="R413" s="7">
        <f t="shared" si="261"/>
        <v>0</v>
      </c>
    </row>
    <row r="414" spans="1:18" ht="15.75" thickBot="1" x14ac:dyDescent="0.3">
      <c r="A414" s="1" t="s">
        <v>297</v>
      </c>
      <c r="B414" s="1" t="s">
        <v>304</v>
      </c>
      <c r="C414" s="7">
        <f>IFERROR(VLOOKUP($B414,'SpEd BEA Rates by Month'!$B$4:$C$380,2,0)," ")</f>
        <v>10013.459999999999</v>
      </c>
      <c r="D414" s="7">
        <f t="shared" si="255"/>
        <v>11515.478999999998</v>
      </c>
      <c r="E414" s="13">
        <f>VLOOKUP($B414,AAFTE!$C$4:$D$300,2,0)</f>
        <v>33.916666666666664</v>
      </c>
      <c r="F414" s="7">
        <f t="shared" si="262"/>
        <v>390566.6627499999</v>
      </c>
      <c r="G414" s="7">
        <f>IFERROR(VLOOKUP($B414,'SpEd BEA Rates by Month'!$B$4:$O$380,$G$1,0),"")</f>
        <v>10565.95</v>
      </c>
      <c r="H414" s="7">
        <f t="shared" si="256"/>
        <v>12150.842500000001</v>
      </c>
      <c r="I414" s="13">
        <f>VLOOKUP($B414,AAFTE!$C$4:$F$300,3,0)</f>
        <v>39</v>
      </c>
      <c r="J414" s="7">
        <f t="shared" si="257"/>
        <v>473882.85750000004</v>
      </c>
      <c r="K414" s="7">
        <f>IFERROR(VLOOKUP($B414,'SpEd BEA Rates by Month'!$B$4:$O$380,$K$1,0),"")</f>
        <v>0</v>
      </c>
      <c r="L414" s="7">
        <f t="shared" si="258"/>
        <v>0</v>
      </c>
      <c r="M414" s="13">
        <f>VLOOKUP($B414,AAFTE!$C$4:$F$300,4,0)</f>
        <v>0</v>
      </c>
      <c r="N414" s="7">
        <f t="shared" si="259"/>
        <v>0</v>
      </c>
      <c r="O414" s="7">
        <f>IFERROR(VLOOKUP($B414,'SpEd BEA Rates by Month'!$B$4:$O$380,$O$1,0),"")</f>
        <v>0</v>
      </c>
      <c r="P414" s="7">
        <f t="shared" si="260"/>
        <v>0</v>
      </c>
      <c r="Q414" s="13">
        <f>VLOOKUP($B414,AAFTE!$C$4:$G$300,5,0)</f>
        <v>0</v>
      </c>
      <c r="R414" s="7">
        <f t="shared" si="261"/>
        <v>0</v>
      </c>
    </row>
    <row r="415" spans="1:18" ht="15.75" thickBot="1" x14ac:dyDescent="0.3">
      <c r="A415" s="1" t="s">
        <v>297</v>
      </c>
      <c r="B415" s="1" t="s">
        <v>422</v>
      </c>
      <c r="C415" s="7">
        <f>IFERROR(VLOOKUP($B415,'SpEd BEA Rates by Month'!$B$4:$C$380,2,0)," ")</f>
        <v>9998.85</v>
      </c>
      <c r="D415" s="7">
        <f t="shared" ref="D415" si="263">C415*1.15</f>
        <v>11498.6775</v>
      </c>
      <c r="E415" s="13">
        <f>VLOOKUP($B415,AAFTE!$C$4:$D$300,2,0)</f>
        <v>7.916666666666667</v>
      </c>
      <c r="F415" s="7">
        <f t="shared" ref="F415" si="264">D415*E415</f>
        <v>91031.196875000009</v>
      </c>
      <c r="G415" s="7">
        <f>IFERROR(VLOOKUP($B415,'SpEd BEA Rates by Month'!$B$4:$O$380,$G$1,0),"")</f>
        <v>10432.76</v>
      </c>
      <c r="H415" s="7">
        <f t="shared" ref="H415" si="265">G415*1.15</f>
        <v>11997.673999999999</v>
      </c>
      <c r="I415" s="13">
        <f>VLOOKUP($B415,AAFTE!$C$4:$F$300,3,0)</f>
        <v>6.583333333333333</v>
      </c>
      <c r="J415" s="7">
        <f t="shared" ref="J415" si="266">H415*I415</f>
        <v>78984.687166666656</v>
      </c>
      <c r="K415" s="7">
        <f>IFERROR(VLOOKUP($B415,'SpEd BEA Rates by Month'!$B$4:$O$380,$K$1,0),"")</f>
        <v>0</v>
      </c>
      <c r="L415" s="7">
        <f t="shared" ref="L415" si="267">K415*1.15</f>
        <v>0</v>
      </c>
      <c r="M415" s="13">
        <f>VLOOKUP($B415,AAFTE!$C$4:$F$300,4,0)</f>
        <v>0</v>
      </c>
      <c r="N415" s="7">
        <f t="shared" ref="N415" si="268">L415*M415</f>
        <v>0</v>
      </c>
      <c r="O415" s="7">
        <f>IFERROR(VLOOKUP($B415,'SpEd BEA Rates by Month'!$B$4:$O$380,$O$1,0),"")</f>
        <v>0</v>
      </c>
      <c r="P415" s="7">
        <f t="shared" ref="P415" si="269">O415*1.15</f>
        <v>0</v>
      </c>
      <c r="Q415" s="13">
        <f>VLOOKUP($B415,AAFTE!$C$4:$G$300,5,0)</f>
        <v>0</v>
      </c>
      <c r="R415" s="7">
        <f t="shared" ref="R415" si="270">P415*Q415</f>
        <v>0</v>
      </c>
    </row>
    <row r="416" spans="1:18" ht="15.75" thickBot="1" x14ac:dyDescent="0.3">
      <c r="A416" s="5" t="s">
        <v>371</v>
      </c>
      <c r="B416" s="5" t="s">
        <v>844</v>
      </c>
      <c r="C416" s="28" t="str">
        <f>IFERROR(VLOOKUP($B416,'SpEd BEA Rates by Month'!$B$4:$C$380,2,0)," ")</f>
        <v xml:space="preserve"> </v>
      </c>
      <c r="D416" s="11">
        <f>F416/E416</f>
        <v>11617.205333503576</v>
      </c>
      <c r="E416" s="25">
        <f>SUM(E408:E415)</f>
        <v>489.5</v>
      </c>
      <c r="F416" s="17">
        <f>SUM(F408:F415)</f>
        <v>5686622.0107500004</v>
      </c>
      <c r="G416" s="18" t="str">
        <f>IFERROR(VLOOKUP($B416,'SpEd BEA Rates by Month'!$B$4:$O$380,$G$1,0),"")</f>
        <v/>
      </c>
      <c r="H416" s="10">
        <f>J416/I416</f>
        <v>12217.331446302092</v>
      </c>
      <c r="I416" s="15">
        <f>SUM(I408:I415)</f>
        <v>505.91666666666663</v>
      </c>
      <c r="J416" s="18">
        <f>SUM(J408:J415)</f>
        <v>6180951.6008749995</v>
      </c>
      <c r="K416" s="8" t="str">
        <f>IFERROR(VLOOKUP($B416,'SpEd BEA Rates by Month'!$B$4:$O$380,$K$1,0),"")</f>
        <v/>
      </c>
      <c r="L416" s="9" t="e">
        <f>N416/M416</f>
        <v>#DIV/0!</v>
      </c>
      <c r="M416" s="19">
        <f>SUM(M408:M415)</f>
        <v>0</v>
      </c>
      <c r="N416" s="9">
        <f>SUM(N408:N415)</f>
        <v>0</v>
      </c>
      <c r="O416" s="21" t="str">
        <f>IFERROR(VLOOKUP($B416,'SpEd BEA Rates by Month'!$B$4:$O$380,$O$1,0),"")</f>
        <v/>
      </c>
      <c r="P416" s="21" t="e">
        <f>R416/Q416</f>
        <v>#DIV/0!</v>
      </c>
      <c r="Q416" s="23">
        <f>SUM(Q408:Q415)</f>
        <v>0</v>
      </c>
      <c r="R416" s="21">
        <f>SUM(R408:R415)</f>
        <v>0</v>
      </c>
    </row>
    <row r="417" spans="1:18" ht="15.75" thickBot="1" x14ac:dyDescent="0.3">
      <c r="A417" s="5"/>
      <c r="B417" s="5" t="s">
        <v>872</v>
      </c>
      <c r="C417" s="28" t="str">
        <f>IFERROR(VLOOKUP($B417,'SpEd BEA Rates by Month'!$B$4:$C$380,2,0)," ")</f>
        <v xml:space="preserve"> </v>
      </c>
      <c r="D417" s="11">
        <f>D416/12</f>
        <v>968.10044445863139</v>
      </c>
      <c r="E417" s="14"/>
      <c r="F417" s="24"/>
      <c r="G417" s="18" t="str">
        <f>IFERROR(VLOOKUP($B417,'SpEd BEA Rates by Month'!$B$4:$O$380,$G$1,0),"")</f>
        <v/>
      </c>
      <c r="H417" s="10">
        <f>H416/12</f>
        <v>1018.1109538585077</v>
      </c>
      <c r="I417" s="15"/>
      <c r="J417" s="18"/>
      <c r="K417" s="8" t="str">
        <f>IFERROR(VLOOKUP($B417,'SpEd BEA Rates by Month'!$B$4:$O$380,$K$1,0),"")</f>
        <v/>
      </c>
      <c r="L417" s="9" t="e">
        <f>L416/12</f>
        <v>#DIV/0!</v>
      </c>
      <c r="M417" s="19"/>
      <c r="N417" s="9"/>
      <c r="O417" s="21" t="str">
        <f>IFERROR(VLOOKUP($B417,'SpEd BEA Rates by Month'!$B$4:$O$380,$O$1,0),"")</f>
        <v/>
      </c>
      <c r="P417" s="21" t="e">
        <f>P416/12</f>
        <v>#DIV/0!</v>
      </c>
      <c r="Q417" s="23"/>
      <c r="R417" s="21"/>
    </row>
    <row r="418" spans="1:18" ht="15.75" thickBot="1" x14ac:dyDescent="0.3">
      <c r="A418" s="5"/>
      <c r="B418" s="5" t="s">
        <v>853</v>
      </c>
      <c r="C418" s="28" t="str">
        <f>IFERROR(VLOOKUP($B418,'SpEd BEA Rates by Month'!$B$4:$C$380,2,0)," ")</f>
        <v xml:space="preserve"> </v>
      </c>
      <c r="D418" s="11">
        <f>0.05*D417</f>
        <v>48.405022222931571</v>
      </c>
      <c r="E418" s="14"/>
      <c r="F418" s="24"/>
      <c r="G418" s="18" t="str">
        <f>IFERROR(VLOOKUP($B418,'SpEd BEA Rates by Month'!$B$4:$O$380,$G$1,0),"")</f>
        <v/>
      </c>
      <c r="H418" s="10">
        <f>0.05*H417</f>
        <v>50.905547692925389</v>
      </c>
      <c r="I418" s="15"/>
      <c r="J418" s="18"/>
      <c r="K418" s="8" t="str">
        <f>IFERROR(VLOOKUP($B418,'SpEd BEA Rates by Month'!$B$4:$O$380,$K$1,0),"")</f>
        <v/>
      </c>
      <c r="L418" s="9" t="e">
        <f>0.05*L417</f>
        <v>#DIV/0!</v>
      </c>
      <c r="M418" s="19"/>
      <c r="N418" s="9"/>
      <c r="O418" s="21" t="str">
        <f>IFERROR(VLOOKUP($B418,'SpEd BEA Rates by Month'!$B$4:$O$380,$O$1,0),"")</f>
        <v/>
      </c>
      <c r="P418" s="21" t="e">
        <f>0.05*P417</f>
        <v>#DIV/0!</v>
      </c>
      <c r="Q418" s="23"/>
      <c r="R418" s="21"/>
    </row>
    <row r="419" spans="1:18" ht="15.75" thickBot="1" x14ac:dyDescent="0.3">
      <c r="A419" s="5"/>
      <c r="B419" s="5" t="s">
        <v>377</v>
      </c>
      <c r="C419" s="28" t="str">
        <f>IFERROR(VLOOKUP($B419,'SpEd BEA Rates by Month'!$B$4:$C$380,2,0)," ")</f>
        <v xml:space="preserve"> </v>
      </c>
      <c r="D419" s="11">
        <f>D417-D418</f>
        <v>919.69542223569977</v>
      </c>
      <c r="E419" s="14"/>
      <c r="F419" s="11"/>
      <c r="G419" s="18" t="str">
        <f>IFERROR(VLOOKUP($B419,'SpEd BEA Rates by Month'!$B$4:$O$380,$G$1,0),"")</f>
        <v/>
      </c>
      <c r="H419" s="10">
        <f>H417-H418</f>
        <v>967.2054061655823</v>
      </c>
      <c r="I419" s="15"/>
      <c r="J419" s="18"/>
      <c r="K419" s="8" t="str">
        <f>IFERROR(VLOOKUP($B419,'SpEd BEA Rates by Month'!$B$4:$O$380,$K$1,0),"")</f>
        <v/>
      </c>
      <c r="L419" s="9" t="e">
        <f>L417-L418</f>
        <v>#DIV/0!</v>
      </c>
      <c r="M419" s="19"/>
      <c r="N419" s="9"/>
      <c r="O419" s="21" t="str">
        <f>IFERROR(VLOOKUP($B419,'SpEd BEA Rates by Month'!$B$4:$O$380,$O$1,0),"")</f>
        <v/>
      </c>
      <c r="P419" s="21" t="e">
        <f>P417-P418</f>
        <v>#DIV/0!</v>
      </c>
      <c r="Q419" s="23"/>
      <c r="R419" s="21"/>
    </row>
    <row r="420" spans="1:18" ht="15.75" thickBot="1" x14ac:dyDescent="0.3">
      <c r="A420" s="1" t="s">
        <v>305</v>
      </c>
      <c r="B420" s="1" t="s">
        <v>306</v>
      </c>
      <c r="C420" s="7">
        <f>IFERROR(VLOOKUP($B420,'SpEd BEA Rates by Month'!$B$4:$C$380,2,0)," ")</f>
        <v>9738.23</v>
      </c>
      <c r="D420" s="7">
        <f t="shared" si="255"/>
        <v>11198.964499999998</v>
      </c>
      <c r="E420" s="13">
        <f>VLOOKUP($B420,AAFTE!$C$4:$D$300,2,0)</f>
        <v>6.416666666666667</v>
      </c>
      <c r="F420" s="7">
        <f>D420*E420</f>
        <v>71860.022208333321</v>
      </c>
      <c r="G420" s="7">
        <f>IFERROR(VLOOKUP($B420,'SpEd BEA Rates by Month'!$B$4:$O$380,$G$1,0),"")</f>
        <v>10272.5</v>
      </c>
      <c r="H420" s="7">
        <f t="shared" ref="H420:H432" si="271">G420*1.15</f>
        <v>11813.374999999998</v>
      </c>
      <c r="I420" s="13">
        <f>VLOOKUP($B420,AAFTE!$C$4:$F$300,3,0)</f>
        <v>6</v>
      </c>
      <c r="J420" s="7">
        <f t="shared" ref="J420:J432" si="272">H420*I420</f>
        <v>70880.249999999985</v>
      </c>
      <c r="K420" s="7">
        <f>IFERROR(VLOOKUP($B420,'SpEd BEA Rates by Month'!$B$4:$O$380,$K$1,0),"")</f>
        <v>0</v>
      </c>
      <c r="L420" s="7">
        <f t="shared" ref="L420:L432" si="273">K420*1.15</f>
        <v>0</v>
      </c>
      <c r="M420" s="13">
        <f>VLOOKUP($B420,AAFTE!$C$4:$F$300,4,0)</f>
        <v>0</v>
      </c>
      <c r="N420" s="7">
        <f t="shared" ref="N420:N432" si="274">L420*M420</f>
        <v>0</v>
      </c>
      <c r="O420" s="7">
        <f>IFERROR(VLOOKUP($B420,'SpEd BEA Rates by Month'!$B$4:$O$380,$O$1,0),"")</f>
        <v>0</v>
      </c>
      <c r="P420" s="7">
        <f t="shared" ref="P420:P432" si="275">O420*1.15</f>
        <v>0</v>
      </c>
      <c r="Q420" s="13">
        <f>VLOOKUP($B420,AAFTE!$C$4:$G$300,5,0)</f>
        <v>0</v>
      </c>
      <c r="R420" s="7">
        <f t="shared" ref="R420:R432" si="276">P420*Q420</f>
        <v>0</v>
      </c>
    </row>
    <row r="421" spans="1:18" ht="15.75" thickBot="1" x14ac:dyDescent="0.3">
      <c r="A421" s="1" t="s">
        <v>305</v>
      </c>
      <c r="B421" s="1" t="s">
        <v>307</v>
      </c>
      <c r="C421" s="7">
        <f>IFERROR(VLOOKUP($B421,'SpEd BEA Rates by Month'!$B$4:$C$380,2,0)," ")</f>
        <v>9916.59</v>
      </c>
      <c r="D421" s="7">
        <f t="shared" si="255"/>
        <v>11404.0785</v>
      </c>
      <c r="E421" s="13">
        <f>VLOOKUP($B421,AAFTE!$C$4:$D$300,2,0)</f>
        <v>1.4166666666666667</v>
      </c>
      <c r="F421" s="7">
        <f t="shared" ref="F421:F432" si="277">D421*E421</f>
        <v>16155.777875</v>
      </c>
      <c r="G421" s="7">
        <f>IFERROR(VLOOKUP($B421,'SpEd BEA Rates by Month'!$B$4:$O$380,$G$1,0),"")</f>
        <v>10394.290000000001</v>
      </c>
      <c r="H421" s="7">
        <f t="shared" si="271"/>
        <v>11953.433499999999</v>
      </c>
      <c r="I421" s="13">
        <f>VLOOKUP($B421,AAFTE!$C$4:$F$300,3,0)</f>
        <v>1.3333333333333333</v>
      </c>
      <c r="J421" s="7">
        <f t="shared" si="272"/>
        <v>15937.911333333332</v>
      </c>
      <c r="K421" s="7">
        <f>IFERROR(VLOOKUP($B421,'SpEd BEA Rates by Month'!$B$4:$O$380,$K$1,0),"")</f>
        <v>0</v>
      </c>
      <c r="L421" s="7">
        <f t="shared" si="273"/>
        <v>0</v>
      </c>
      <c r="M421" s="13">
        <f>VLOOKUP($B421,AAFTE!$C$4:$F$300,4,0)</f>
        <v>0</v>
      </c>
      <c r="N421" s="7">
        <f t="shared" si="274"/>
        <v>0</v>
      </c>
      <c r="O421" s="7">
        <f>IFERROR(VLOOKUP($B421,'SpEd BEA Rates by Month'!$B$4:$O$380,$O$1,0),"")</f>
        <v>0</v>
      </c>
      <c r="P421" s="7">
        <f t="shared" si="275"/>
        <v>0</v>
      </c>
      <c r="Q421" s="13">
        <f>VLOOKUP($B421,AAFTE!$C$4:$G$300,5,0)</f>
        <v>0</v>
      </c>
      <c r="R421" s="7">
        <f t="shared" si="276"/>
        <v>0</v>
      </c>
    </row>
    <row r="422" spans="1:18" ht="15.75" thickBot="1" x14ac:dyDescent="0.3">
      <c r="A422" s="1" t="s">
        <v>305</v>
      </c>
      <c r="B422" s="1" t="s">
        <v>308</v>
      </c>
      <c r="C422" s="7">
        <f>IFERROR(VLOOKUP($B422,'SpEd BEA Rates by Month'!$B$4:$C$380,2,0)," ")</f>
        <v>9641.35</v>
      </c>
      <c r="D422" s="7">
        <f t="shared" si="255"/>
        <v>11087.5525</v>
      </c>
      <c r="E422" s="13">
        <f>VLOOKUP($B422,AAFTE!$C$4:$D$300,2,0)</f>
        <v>0</v>
      </c>
      <c r="F422" s="7">
        <f t="shared" si="277"/>
        <v>0</v>
      </c>
      <c r="G422" s="7">
        <f>IFERROR(VLOOKUP($B422,'SpEd BEA Rates by Month'!$B$4:$O$380,$G$1,0),"")</f>
        <v>9877.84</v>
      </c>
      <c r="H422" s="7">
        <f t="shared" si="271"/>
        <v>11359.516</v>
      </c>
      <c r="I422" s="13">
        <f>VLOOKUP($B422,AAFTE!$C$4:$F$300,3,0)</f>
        <v>8.3333333333333329E-2</v>
      </c>
      <c r="J422" s="7">
        <f t="shared" si="272"/>
        <v>946.62633333333326</v>
      </c>
      <c r="K422" s="7">
        <f>IFERROR(VLOOKUP($B422,'SpEd BEA Rates by Month'!$B$4:$O$380,$K$1,0),"")</f>
        <v>0</v>
      </c>
      <c r="L422" s="7">
        <f t="shared" si="273"/>
        <v>0</v>
      </c>
      <c r="M422" s="13">
        <f>VLOOKUP($B422,AAFTE!$C$4:$F$300,4,0)</f>
        <v>0</v>
      </c>
      <c r="N422" s="7">
        <f t="shared" si="274"/>
        <v>0</v>
      </c>
      <c r="O422" s="7">
        <f>IFERROR(VLOOKUP($B422,'SpEd BEA Rates by Month'!$B$4:$O$380,$O$1,0),"")</f>
        <v>0</v>
      </c>
      <c r="P422" s="7">
        <f t="shared" si="275"/>
        <v>0</v>
      </c>
      <c r="Q422" s="13">
        <f>VLOOKUP($B422,AAFTE!$C$4:$G$300,5,0)</f>
        <v>0</v>
      </c>
      <c r="R422" s="7">
        <f t="shared" si="276"/>
        <v>0</v>
      </c>
    </row>
    <row r="423" spans="1:18" ht="15.75" thickBot="1" x14ac:dyDescent="0.3">
      <c r="A423" s="1" t="s">
        <v>305</v>
      </c>
      <c r="B423" s="1" t="s">
        <v>309</v>
      </c>
      <c r="C423" s="7">
        <f>IFERROR(VLOOKUP($B423,'SpEd BEA Rates by Month'!$B$4:$C$380,2,0)," ")</f>
        <v>9401.85</v>
      </c>
      <c r="D423" s="7">
        <f t="shared" si="255"/>
        <v>10812.127499999999</v>
      </c>
      <c r="E423" s="13">
        <f>VLOOKUP($B423,AAFTE!$C$4:$D$300,2,0)</f>
        <v>0.41666666666666669</v>
      </c>
      <c r="F423" s="7">
        <f t="shared" si="277"/>
        <v>4505.0531249999995</v>
      </c>
      <c r="G423" s="7">
        <f>IFERROR(VLOOKUP($B423,'SpEd BEA Rates by Month'!$B$4:$O$380,$G$1,0),"")</f>
        <v>9881.09</v>
      </c>
      <c r="H423" s="7">
        <f t="shared" si="271"/>
        <v>11363.253499999999</v>
      </c>
      <c r="I423" s="13">
        <f>VLOOKUP($B423,AAFTE!$C$4:$F$300,3,0)</f>
        <v>0.5</v>
      </c>
      <c r="J423" s="7">
        <f t="shared" si="272"/>
        <v>5681.6267499999994</v>
      </c>
      <c r="K423" s="7">
        <f>IFERROR(VLOOKUP($B423,'SpEd BEA Rates by Month'!$B$4:$O$380,$K$1,0),"")</f>
        <v>0</v>
      </c>
      <c r="L423" s="7">
        <f t="shared" si="273"/>
        <v>0</v>
      </c>
      <c r="M423" s="13">
        <f>VLOOKUP($B423,AAFTE!$C$4:$F$300,4,0)</f>
        <v>0</v>
      </c>
      <c r="N423" s="7">
        <f t="shared" si="274"/>
        <v>0</v>
      </c>
      <c r="O423" s="7">
        <f>IFERROR(VLOOKUP($B423,'SpEd BEA Rates by Month'!$B$4:$O$380,$O$1,0),"")</f>
        <v>0</v>
      </c>
      <c r="P423" s="7">
        <f t="shared" si="275"/>
        <v>0</v>
      </c>
      <c r="Q423" s="13">
        <f>VLOOKUP($B423,AAFTE!$C$4:$G$300,5,0)</f>
        <v>0</v>
      </c>
      <c r="R423" s="7">
        <f t="shared" si="276"/>
        <v>0</v>
      </c>
    </row>
    <row r="424" spans="1:18" ht="15.75" thickBot="1" x14ac:dyDescent="0.3">
      <c r="A424" s="1" t="s">
        <v>305</v>
      </c>
      <c r="B424" s="1" t="s">
        <v>310</v>
      </c>
      <c r="C424" s="7">
        <f>IFERROR(VLOOKUP($B424,'SpEd BEA Rates by Month'!$B$4:$C$380,2,0)," ")</f>
        <v>9611.75</v>
      </c>
      <c r="D424" s="7">
        <f t="shared" si="255"/>
        <v>11053.512499999999</v>
      </c>
      <c r="E424" s="13">
        <f>VLOOKUP($B424,AAFTE!$C$4:$D$300,2,0)</f>
        <v>1</v>
      </c>
      <c r="F424" s="7">
        <f t="shared" si="277"/>
        <v>11053.512499999999</v>
      </c>
      <c r="G424" s="7">
        <f>IFERROR(VLOOKUP($B424,'SpEd BEA Rates by Month'!$B$4:$O$380,$G$1,0),"")</f>
        <v>10045.959999999999</v>
      </c>
      <c r="H424" s="7">
        <f t="shared" si="271"/>
        <v>11552.853999999998</v>
      </c>
      <c r="I424" s="13">
        <f>VLOOKUP($B424,AAFTE!$C$4:$F$300,3,0)</f>
        <v>1.0833333333333333</v>
      </c>
      <c r="J424" s="7">
        <f t="shared" si="272"/>
        <v>12515.59183333333</v>
      </c>
      <c r="K424" s="7">
        <f>IFERROR(VLOOKUP($B424,'SpEd BEA Rates by Month'!$B$4:$O$380,$K$1,0),"")</f>
        <v>0</v>
      </c>
      <c r="L424" s="7">
        <f t="shared" si="273"/>
        <v>0</v>
      </c>
      <c r="M424" s="13">
        <f>VLOOKUP($B424,AAFTE!$C$4:$F$300,4,0)</f>
        <v>0</v>
      </c>
      <c r="N424" s="7">
        <f t="shared" si="274"/>
        <v>0</v>
      </c>
      <c r="O424" s="7">
        <f>IFERROR(VLOOKUP($B424,'SpEd BEA Rates by Month'!$B$4:$O$380,$O$1,0),"")</f>
        <v>0</v>
      </c>
      <c r="P424" s="7">
        <f t="shared" si="275"/>
        <v>0</v>
      </c>
      <c r="Q424" s="13">
        <f>VLOOKUP($B424,AAFTE!$C$4:$G$300,5,0)</f>
        <v>0</v>
      </c>
      <c r="R424" s="7">
        <f t="shared" si="276"/>
        <v>0</v>
      </c>
    </row>
    <row r="425" spans="1:18" ht="15.75" thickBot="1" x14ac:dyDescent="0.3">
      <c r="A425" s="1" t="s">
        <v>305</v>
      </c>
      <c r="B425" s="1" t="s">
        <v>311</v>
      </c>
      <c r="C425" s="7">
        <f>IFERROR(VLOOKUP($B425,'SpEd BEA Rates by Month'!$B$4:$C$380,2,0)," ")</f>
        <v>8580.39</v>
      </c>
      <c r="D425" s="7">
        <f t="shared" si="255"/>
        <v>9867.4484999999986</v>
      </c>
      <c r="E425" s="13">
        <f>VLOOKUP($B425,AAFTE!$C$4:$D$300,2,0)</f>
        <v>0.83333333333333337</v>
      </c>
      <c r="F425" s="7">
        <f t="shared" si="277"/>
        <v>8222.8737499999988</v>
      </c>
      <c r="G425" s="7">
        <f>IFERROR(VLOOKUP($B425,'SpEd BEA Rates by Month'!$B$4:$O$380,$G$1,0),"")</f>
        <v>9095.91</v>
      </c>
      <c r="H425" s="7">
        <f t="shared" si="271"/>
        <v>10460.296499999999</v>
      </c>
      <c r="I425" s="13">
        <f>VLOOKUP($B425,AAFTE!$C$4:$F$300,3,0)</f>
        <v>1</v>
      </c>
      <c r="J425" s="7">
        <f t="shared" si="272"/>
        <v>10460.296499999999</v>
      </c>
      <c r="K425" s="7">
        <f>IFERROR(VLOOKUP($B425,'SpEd BEA Rates by Month'!$B$4:$O$380,$K$1,0),"")</f>
        <v>0</v>
      </c>
      <c r="L425" s="7">
        <f t="shared" si="273"/>
        <v>0</v>
      </c>
      <c r="M425" s="13">
        <f>VLOOKUP($B425,AAFTE!$C$4:$F$300,4,0)</f>
        <v>0</v>
      </c>
      <c r="N425" s="7">
        <f t="shared" si="274"/>
        <v>0</v>
      </c>
      <c r="O425" s="7">
        <f>IFERROR(VLOOKUP($B425,'SpEd BEA Rates by Month'!$B$4:$O$380,$O$1,0),"")</f>
        <v>0</v>
      </c>
      <c r="P425" s="7">
        <f t="shared" si="275"/>
        <v>0</v>
      </c>
      <c r="Q425" s="13">
        <f>VLOOKUP($B425,AAFTE!$C$4:$G$300,5,0)</f>
        <v>0</v>
      </c>
      <c r="R425" s="7">
        <f t="shared" si="276"/>
        <v>0</v>
      </c>
    </row>
    <row r="426" spans="1:18" ht="15.75" thickBot="1" x14ac:dyDescent="0.3">
      <c r="A426" s="1" t="s">
        <v>305</v>
      </c>
      <c r="B426" s="1" t="s">
        <v>312</v>
      </c>
      <c r="C426" s="7">
        <f>IFERROR(VLOOKUP($B426,'SpEd BEA Rates by Month'!$B$4:$C$380,2,0)," ")</f>
        <v>9535.6299999999992</v>
      </c>
      <c r="D426" s="7">
        <f t="shared" si="255"/>
        <v>10965.974499999998</v>
      </c>
      <c r="E426" s="13">
        <f>VLOOKUP($B426,AAFTE!$C$4:$D$300,2,0)</f>
        <v>0</v>
      </c>
      <c r="F426" s="7">
        <f t="shared" si="277"/>
        <v>0</v>
      </c>
      <c r="G426" s="7">
        <f>IFERROR(VLOOKUP($B426,'SpEd BEA Rates by Month'!$B$4:$O$380,$G$1,0),"")</f>
        <v>10008.120000000001</v>
      </c>
      <c r="H426" s="7">
        <f t="shared" si="271"/>
        <v>11509.338</v>
      </c>
      <c r="I426" s="13">
        <f>VLOOKUP($B426,AAFTE!$C$4:$F$300,3,0)</f>
        <v>0</v>
      </c>
      <c r="J426" s="7">
        <f t="shared" si="272"/>
        <v>0</v>
      </c>
      <c r="K426" s="7">
        <f>IFERROR(VLOOKUP($B426,'SpEd BEA Rates by Month'!$B$4:$O$380,$K$1,0),"")</f>
        <v>0</v>
      </c>
      <c r="L426" s="7">
        <f t="shared" si="273"/>
        <v>0</v>
      </c>
      <c r="M426" s="13">
        <f>VLOOKUP($B426,AAFTE!$C$4:$F$300,4,0)</f>
        <v>0</v>
      </c>
      <c r="N426" s="7">
        <f t="shared" si="274"/>
        <v>0</v>
      </c>
      <c r="O426" s="7">
        <f>IFERROR(VLOOKUP($B426,'SpEd BEA Rates by Month'!$B$4:$O$380,$O$1,0),"")</f>
        <v>0</v>
      </c>
      <c r="P426" s="7">
        <f t="shared" si="275"/>
        <v>0</v>
      </c>
      <c r="Q426" s="13">
        <f>VLOOKUP($B426,AAFTE!$C$4:$G$300,5,0)</f>
        <v>0</v>
      </c>
      <c r="R426" s="7">
        <f t="shared" si="276"/>
        <v>0</v>
      </c>
    </row>
    <row r="427" spans="1:18" ht="15.75" thickBot="1" x14ac:dyDescent="0.3">
      <c r="A427" s="1" t="s">
        <v>305</v>
      </c>
      <c r="B427" s="1" t="s">
        <v>313</v>
      </c>
      <c r="C427" s="7">
        <f>IFERROR(VLOOKUP($B427,'SpEd BEA Rates by Month'!$B$4:$C$380,2,0)," ")</f>
        <v>9616.6200000000008</v>
      </c>
      <c r="D427" s="7">
        <f t="shared" si="255"/>
        <v>11059.112999999999</v>
      </c>
      <c r="E427" s="13">
        <f>VLOOKUP($B427,AAFTE!$C$4:$D$300,2,0)</f>
        <v>1.5</v>
      </c>
      <c r="F427" s="7">
        <f t="shared" si="277"/>
        <v>16588.6695</v>
      </c>
      <c r="G427" s="7">
        <f>IFERROR(VLOOKUP($B427,'SpEd BEA Rates by Month'!$B$4:$O$380,$G$1,0),"")</f>
        <v>10133.040000000001</v>
      </c>
      <c r="H427" s="7">
        <f t="shared" si="271"/>
        <v>11652.996000000001</v>
      </c>
      <c r="I427" s="13">
        <f>VLOOKUP($B427,AAFTE!$C$4:$F$300,3,0)</f>
        <v>2.5</v>
      </c>
      <c r="J427" s="7">
        <f t="shared" si="272"/>
        <v>29132.49</v>
      </c>
      <c r="K427" s="7">
        <f>IFERROR(VLOOKUP($B427,'SpEd BEA Rates by Month'!$B$4:$O$380,$K$1,0),"")</f>
        <v>0</v>
      </c>
      <c r="L427" s="7">
        <f t="shared" si="273"/>
        <v>0</v>
      </c>
      <c r="M427" s="13">
        <f>VLOOKUP($B427,AAFTE!$C$4:$F$300,4,0)</f>
        <v>0</v>
      </c>
      <c r="N427" s="7">
        <f t="shared" si="274"/>
        <v>0</v>
      </c>
      <c r="O427" s="7">
        <f>IFERROR(VLOOKUP($B427,'SpEd BEA Rates by Month'!$B$4:$O$380,$O$1,0),"")</f>
        <v>0</v>
      </c>
      <c r="P427" s="7">
        <f t="shared" si="275"/>
        <v>0</v>
      </c>
      <c r="Q427" s="13">
        <f>VLOOKUP($B427,AAFTE!$C$4:$G$300,5,0)</f>
        <v>0</v>
      </c>
      <c r="R427" s="7">
        <f t="shared" si="276"/>
        <v>0</v>
      </c>
    </row>
    <row r="428" spans="1:18" ht="15.75" thickBot="1" x14ac:dyDescent="0.3">
      <c r="A428" s="1" t="s">
        <v>305</v>
      </c>
      <c r="B428" s="1" t="s">
        <v>314</v>
      </c>
      <c r="C428" s="7">
        <f>IFERROR(VLOOKUP($B428,'SpEd BEA Rates by Month'!$B$4:$C$380,2,0)," ")</f>
        <v>9544.27</v>
      </c>
      <c r="D428" s="7">
        <f t="shared" si="255"/>
        <v>10975.9105</v>
      </c>
      <c r="E428" s="13">
        <f>VLOOKUP($B428,AAFTE!$C$4:$D$300,2,0)</f>
        <v>44.25</v>
      </c>
      <c r="F428" s="7">
        <f t="shared" si="277"/>
        <v>485684.03962499998</v>
      </c>
      <c r="G428" s="7">
        <f>IFERROR(VLOOKUP($B428,'SpEd BEA Rates by Month'!$B$4:$O$380,$G$1,0),"")</f>
        <v>10071.99</v>
      </c>
      <c r="H428" s="7">
        <f t="shared" si="271"/>
        <v>11582.788499999999</v>
      </c>
      <c r="I428" s="13">
        <f>VLOOKUP($B428,AAFTE!$C$4:$F$300,3,0)</f>
        <v>46.333333333333336</v>
      </c>
      <c r="J428" s="7">
        <f t="shared" si="272"/>
        <v>536669.20049999992</v>
      </c>
      <c r="K428" s="7">
        <f>IFERROR(VLOOKUP($B428,'SpEd BEA Rates by Month'!$B$4:$O$380,$K$1,0),"")</f>
        <v>0</v>
      </c>
      <c r="L428" s="7">
        <f t="shared" si="273"/>
        <v>0</v>
      </c>
      <c r="M428" s="13">
        <f>VLOOKUP($B428,AAFTE!$C$4:$F$300,4,0)</f>
        <v>0</v>
      </c>
      <c r="N428" s="7">
        <f t="shared" si="274"/>
        <v>0</v>
      </c>
      <c r="O428" s="7">
        <f>IFERROR(VLOOKUP($B428,'SpEd BEA Rates by Month'!$B$4:$O$380,$O$1,0),"")</f>
        <v>0</v>
      </c>
      <c r="P428" s="7">
        <f t="shared" si="275"/>
        <v>0</v>
      </c>
      <c r="Q428" s="13">
        <f>VLOOKUP($B428,AAFTE!$C$4:$G$300,5,0)</f>
        <v>0</v>
      </c>
      <c r="R428" s="7">
        <f t="shared" si="276"/>
        <v>0</v>
      </c>
    </row>
    <row r="429" spans="1:18" ht="15.75" thickBot="1" x14ac:dyDescent="0.3">
      <c r="A429" s="6" t="s">
        <v>305</v>
      </c>
      <c r="B429" s="1" t="s">
        <v>315</v>
      </c>
      <c r="C429" s="7">
        <f>IFERROR(VLOOKUP($B429,'SpEd BEA Rates by Month'!$B$4:$C$380,2,0)," ")</f>
        <v>9722.11</v>
      </c>
      <c r="D429" s="7">
        <f t="shared" si="255"/>
        <v>11180.4265</v>
      </c>
      <c r="E429" s="13">
        <f>VLOOKUP($B429,AAFTE!$C$4:$D$300,2,0)</f>
        <v>0.25</v>
      </c>
      <c r="F429" s="7">
        <f t="shared" si="277"/>
        <v>2795.1066249999999</v>
      </c>
      <c r="G429" s="7">
        <f>IFERROR(VLOOKUP($B429,'SpEd BEA Rates by Month'!$B$4:$O$380,$G$1,0),"")</f>
        <v>10337.81</v>
      </c>
      <c r="H429" s="7">
        <f t="shared" si="271"/>
        <v>11888.481499999998</v>
      </c>
      <c r="I429" s="13">
        <f>VLOOKUP($B429,AAFTE!$C$4:$F$300,3,0)</f>
        <v>0</v>
      </c>
      <c r="J429" s="7">
        <f t="shared" si="272"/>
        <v>0</v>
      </c>
      <c r="K429" s="7">
        <f>IFERROR(VLOOKUP($B429,'SpEd BEA Rates by Month'!$B$4:$O$380,$K$1,0),"")</f>
        <v>0</v>
      </c>
      <c r="L429" s="7">
        <f t="shared" si="273"/>
        <v>0</v>
      </c>
      <c r="M429" s="13">
        <f>VLOOKUP($B429,AAFTE!$C$4:$F$300,4,0)</f>
        <v>0</v>
      </c>
      <c r="N429" s="7">
        <f t="shared" si="274"/>
        <v>0</v>
      </c>
      <c r="O429" s="7">
        <f>IFERROR(VLOOKUP($B429,'SpEd BEA Rates by Month'!$B$4:$O$380,$O$1,0),"")</f>
        <v>0</v>
      </c>
      <c r="P429" s="7">
        <f t="shared" si="275"/>
        <v>0</v>
      </c>
      <c r="Q429" s="13">
        <f>VLOOKUP($B429,AAFTE!$C$4:$G$300,5,0)</f>
        <v>0</v>
      </c>
      <c r="R429" s="7">
        <f t="shared" si="276"/>
        <v>0</v>
      </c>
    </row>
    <row r="430" spans="1:18" ht="15.75" thickBot="1" x14ac:dyDescent="0.3">
      <c r="A430" s="1" t="s">
        <v>305</v>
      </c>
      <c r="B430" s="1" t="s">
        <v>316</v>
      </c>
      <c r="C430" s="7">
        <f>IFERROR(VLOOKUP($B430,'SpEd BEA Rates by Month'!$B$4:$C$380,2,0)," ")</f>
        <v>9579.2199999999993</v>
      </c>
      <c r="D430" s="7">
        <f t="shared" si="255"/>
        <v>11016.102999999999</v>
      </c>
      <c r="E430" s="13">
        <f>VLOOKUP($B430,AAFTE!$C$4:$D$300,2,0)</f>
        <v>1.3333333333333333</v>
      </c>
      <c r="F430" s="7">
        <f t="shared" si="277"/>
        <v>14688.137333333332</v>
      </c>
      <c r="G430" s="7">
        <f>IFERROR(VLOOKUP($B430,'SpEd BEA Rates by Month'!$B$4:$O$380,$G$1,0),"")</f>
        <v>10332.129999999999</v>
      </c>
      <c r="H430" s="7">
        <f t="shared" si="271"/>
        <v>11881.949499999999</v>
      </c>
      <c r="I430" s="13">
        <f>VLOOKUP($B430,AAFTE!$C$4:$F$300,3,0)</f>
        <v>1.5833333333333333</v>
      </c>
      <c r="J430" s="7">
        <f t="shared" si="272"/>
        <v>18813.086708333332</v>
      </c>
      <c r="K430" s="7">
        <f>IFERROR(VLOOKUP($B430,'SpEd BEA Rates by Month'!$B$4:$O$380,$K$1,0),"")</f>
        <v>0</v>
      </c>
      <c r="L430" s="7">
        <f t="shared" si="273"/>
        <v>0</v>
      </c>
      <c r="M430" s="13">
        <f>VLOOKUP($B430,AAFTE!$C$4:$F$300,4,0)</f>
        <v>0</v>
      </c>
      <c r="N430" s="7">
        <f t="shared" si="274"/>
        <v>0</v>
      </c>
      <c r="O430" s="7">
        <f>IFERROR(VLOOKUP($B430,'SpEd BEA Rates by Month'!$B$4:$O$380,$O$1,0),"")</f>
        <v>0</v>
      </c>
      <c r="P430" s="7">
        <f t="shared" si="275"/>
        <v>0</v>
      </c>
      <c r="Q430" s="13">
        <f>VLOOKUP($B430,AAFTE!$C$4:$G$300,5,0)</f>
        <v>0</v>
      </c>
      <c r="R430" s="7">
        <f t="shared" si="276"/>
        <v>0</v>
      </c>
    </row>
    <row r="431" spans="1:18" ht="15.75" thickBot="1" x14ac:dyDescent="0.3">
      <c r="A431" s="1" t="s">
        <v>305</v>
      </c>
      <c r="B431" s="1" t="s">
        <v>317</v>
      </c>
      <c r="C431" s="7">
        <f>IFERROR(VLOOKUP($B431,'SpEd BEA Rates by Month'!$B$4:$C$380,2,0)," ")</f>
        <v>10147.35</v>
      </c>
      <c r="D431" s="7">
        <f t="shared" si="255"/>
        <v>11669.452499999999</v>
      </c>
      <c r="E431" s="13">
        <f>VLOOKUP($B431,AAFTE!$C$4:$D$300,2,0)</f>
        <v>0.25</v>
      </c>
      <c r="F431" s="7">
        <f t="shared" si="277"/>
        <v>2917.3631249999999</v>
      </c>
      <c r="G431" s="7">
        <f>IFERROR(VLOOKUP($B431,'SpEd BEA Rates by Month'!$B$4:$O$380,$G$1,0),"")</f>
        <v>10590.91</v>
      </c>
      <c r="H431" s="7">
        <f t="shared" si="271"/>
        <v>12179.546499999999</v>
      </c>
      <c r="I431" s="13">
        <f>VLOOKUP($B431,AAFTE!$C$4:$F$300,3,0)</f>
        <v>0.25</v>
      </c>
      <c r="J431" s="7">
        <f t="shared" si="272"/>
        <v>3044.8866249999996</v>
      </c>
      <c r="K431" s="7">
        <f>IFERROR(VLOOKUP($B431,'SpEd BEA Rates by Month'!$B$4:$O$380,$K$1,0),"")</f>
        <v>0</v>
      </c>
      <c r="L431" s="7">
        <f t="shared" si="273"/>
        <v>0</v>
      </c>
      <c r="M431" s="13">
        <f>VLOOKUP($B431,AAFTE!$C$4:$F$300,4,0)</f>
        <v>0</v>
      </c>
      <c r="N431" s="7">
        <f t="shared" si="274"/>
        <v>0</v>
      </c>
      <c r="O431" s="7">
        <f>IFERROR(VLOOKUP($B431,'SpEd BEA Rates by Month'!$B$4:$O$380,$O$1,0),"")</f>
        <v>0</v>
      </c>
      <c r="P431" s="7">
        <f t="shared" si="275"/>
        <v>0</v>
      </c>
      <c r="Q431" s="13">
        <f>VLOOKUP($B431,AAFTE!$C$4:$G$300,5,0)</f>
        <v>0</v>
      </c>
      <c r="R431" s="7">
        <f t="shared" si="276"/>
        <v>0</v>
      </c>
    </row>
    <row r="432" spans="1:18" ht="15.75" thickBot="1" x14ac:dyDescent="0.3">
      <c r="A432" s="1" t="s">
        <v>305</v>
      </c>
      <c r="B432" s="1" t="s">
        <v>318</v>
      </c>
      <c r="C432" s="7">
        <f>IFERROR(VLOOKUP($B432,'SpEd BEA Rates by Month'!$B$4:$C$380,2,0)," ")</f>
        <v>9577.9500000000007</v>
      </c>
      <c r="D432" s="7">
        <f t="shared" si="255"/>
        <v>11014.6425</v>
      </c>
      <c r="E432" s="13">
        <f>VLOOKUP($B432,AAFTE!$C$4:$D$300,2,0)</f>
        <v>1.9166666666666667</v>
      </c>
      <c r="F432" s="7">
        <f t="shared" si="277"/>
        <v>21111.398125</v>
      </c>
      <c r="G432" s="7">
        <f>IFERROR(VLOOKUP($B432,'SpEd BEA Rates by Month'!$B$4:$O$380,$G$1,0),"")</f>
        <v>10017.040000000001</v>
      </c>
      <c r="H432" s="7">
        <f t="shared" si="271"/>
        <v>11519.596</v>
      </c>
      <c r="I432" s="13">
        <f>VLOOKUP($B432,AAFTE!$C$4:$F$300,3,0)</f>
        <v>2</v>
      </c>
      <c r="J432" s="7">
        <f t="shared" si="272"/>
        <v>23039.191999999999</v>
      </c>
      <c r="K432" s="7">
        <f>IFERROR(VLOOKUP($B432,'SpEd BEA Rates by Month'!$B$4:$O$380,$K$1,0),"")</f>
        <v>0</v>
      </c>
      <c r="L432" s="7">
        <f t="shared" si="273"/>
        <v>0</v>
      </c>
      <c r="M432" s="13">
        <f>VLOOKUP($B432,AAFTE!$C$4:$F$300,4,0)</f>
        <v>0</v>
      </c>
      <c r="N432" s="7">
        <f t="shared" si="274"/>
        <v>0</v>
      </c>
      <c r="O432" s="7">
        <f>IFERROR(VLOOKUP($B432,'SpEd BEA Rates by Month'!$B$4:$O$380,$O$1,0),"")</f>
        <v>0</v>
      </c>
      <c r="P432" s="7">
        <f t="shared" si="275"/>
        <v>0</v>
      </c>
      <c r="Q432" s="13">
        <f>VLOOKUP($B432,AAFTE!$C$4:$G$300,5,0)</f>
        <v>0</v>
      </c>
      <c r="R432" s="7">
        <f t="shared" si="276"/>
        <v>0</v>
      </c>
    </row>
    <row r="433" spans="1:18" ht="15.75" thickBot="1" x14ac:dyDescent="0.3">
      <c r="A433" s="5" t="s">
        <v>372</v>
      </c>
      <c r="B433" s="5" t="s">
        <v>844</v>
      </c>
      <c r="C433" s="28" t="str">
        <f>IFERROR(VLOOKUP($B433,'SpEd BEA Rates by Month'!$B$4:$C$380,2,0)," ")</f>
        <v xml:space="preserve"> </v>
      </c>
      <c r="D433" s="11">
        <f>F433/E433</f>
        <v>11002.774049650348</v>
      </c>
      <c r="E433" s="25">
        <f>SUM(E420:E432)</f>
        <v>59.583333333333336</v>
      </c>
      <c r="F433" s="17">
        <f>SUM(F420:F432)</f>
        <v>655581.95379166666</v>
      </c>
      <c r="G433" s="18" t="str">
        <f>IFERROR(VLOOKUP($B433,'SpEd BEA Rates by Month'!$B$4:$O$380,$G$1,0),"")</f>
        <v/>
      </c>
      <c r="H433" s="10">
        <f>J433/I433</f>
        <v>11602.997211436168</v>
      </c>
      <c r="I433" s="15">
        <f>SUM(I420:I432)</f>
        <v>62.666666666666671</v>
      </c>
      <c r="J433" s="18">
        <f>SUM(J420:J432)</f>
        <v>727121.15858333325</v>
      </c>
      <c r="K433" s="8" t="str">
        <f>IFERROR(VLOOKUP($B433,'SpEd BEA Rates by Month'!$B$4:$O$380,$K$1,0),"")</f>
        <v/>
      </c>
      <c r="L433" s="9" t="e">
        <f>N433/M433</f>
        <v>#DIV/0!</v>
      </c>
      <c r="M433" s="19">
        <f>SUM(M420:M432)</f>
        <v>0</v>
      </c>
      <c r="N433" s="9">
        <f>SUM(N420:N432)</f>
        <v>0</v>
      </c>
      <c r="O433" s="21" t="str">
        <f>IFERROR(VLOOKUP($B433,'SpEd BEA Rates by Month'!$B$4:$O$380,$O$1,0),"")</f>
        <v/>
      </c>
      <c r="P433" s="21" t="e">
        <f>R433/Q433</f>
        <v>#DIV/0!</v>
      </c>
      <c r="Q433" s="23">
        <f>SUM(Q420:Q432)</f>
        <v>0</v>
      </c>
      <c r="R433" s="21">
        <f>SUM(R420:R432)</f>
        <v>0</v>
      </c>
    </row>
    <row r="434" spans="1:18" ht="15.75" thickBot="1" x14ac:dyDescent="0.3">
      <c r="A434" s="5"/>
      <c r="B434" s="5" t="s">
        <v>872</v>
      </c>
      <c r="C434" s="28" t="str">
        <f>IFERROR(VLOOKUP($B434,'SpEd BEA Rates by Month'!$B$4:$C$380,2,0)," ")</f>
        <v xml:space="preserve"> </v>
      </c>
      <c r="D434" s="11">
        <f>D433/12</f>
        <v>916.89783747086233</v>
      </c>
      <c r="E434" s="14"/>
      <c r="F434" s="24"/>
      <c r="G434" s="18" t="str">
        <f>IFERROR(VLOOKUP($B434,'SpEd BEA Rates by Month'!$B$4:$O$380,$G$1,0),"")</f>
        <v/>
      </c>
      <c r="H434" s="10">
        <f>H433/12</f>
        <v>966.91643428634734</v>
      </c>
      <c r="I434" s="15"/>
      <c r="J434" s="18"/>
      <c r="K434" s="8" t="str">
        <f>IFERROR(VLOOKUP($B434,'SpEd BEA Rates by Month'!$B$4:$O$380,$K$1,0),"")</f>
        <v/>
      </c>
      <c r="L434" s="9" t="e">
        <f>L433/12</f>
        <v>#DIV/0!</v>
      </c>
      <c r="M434" s="19"/>
      <c r="N434" s="9"/>
      <c r="O434" s="21" t="str">
        <f>IFERROR(VLOOKUP($B434,'SpEd BEA Rates by Month'!$B$4:$O$380,$O$1,0),"")</f>
        <v/>
      </c>
      <c r="P434" s="21" t="e">
        <f>P433/12</f>
        <v>#DIV/0!</v>
      </c>
      <c r="Q434" s="23"/>
      <c r="R434" s="21"/>
    </row>
    <row r="435" spans="1:18" ht="15.75" thickBot="1" x14ac:dyDescent="0.3">
      <c r="A435" s="5"/>
      <c r="B435" s="5" t="s">
        <v>853</v>
      </c>
      <c r="C435" s="28" t="str">
        <f>IFERROR(VLOOKUP($B435,'SpEd BEA Rates by Month'!$B$4:$C$380,2,0)," ")</f>
        <v xml:space="preserve"> </v>
      </c>
      <c r="D435" s="11">
        <f>0.05*D434</f>
        <v>45.844891873543119</v>
      </c>
      <c r="E435" s="14"/>
      <c r="F435" s="24"/>
      <c r="G435" s="18" t="str">
        <f>IFERROR(VLOOKUP($B435,'SpEd BEA Rates by Month'!$B$4:$O$380,$G$1,0),"")</f>
        <v/>
      </c>
      <c r="H435" s="10">
        <f>0.05*H434</f>
        <v>48.345821714317367</v>
      </c>
      <c r="I435" s="15"/>
      <c r="J435" s="18"/>
      <c r="K435" s="8" t="str">
        <f>IFERROR(VLOOKUP($B435,'SpEd BEA Rates by Month'!$B$4:$O$380,$K$1,0),"")</f>
        <v/>
      </c>
      <c r="L435" s="9" t="e">
        <f>0.05*L434</f>
        <v>#DIV/0!</v>
      </c>
      <c r="M435" s="19"/>
      <c r="N435" s="9"/>
      <c r="O435" s="21" t="str">
        <f>IFERROR(VLOOKUP($B435,'SpEd BEA Rates by Month'!$B$4:$O$380,$O$1,0),"")</f>
        <v/>
      </c>
      <c r="P435" s="21" t="e">
        <f>0.05*P434</f>
        <v>#DIV/0!</v>
      </c>
      <c r="Q435" s="23"/>
      <c r="R435" s="21"/>
    </row>
    <row r="436" spans="1:18" ht="15.75" thickBot="1" x14ac:dyDescent="0.3">
      <c r="A436" s="5"/>
      <c r="B436" s="5" t="s">
        <v>377</v>
      </c>
      <c r="C436" s="28" t="str">
        <f>IFERROR(VLOOKUP($B436,'SpEd BEA Rates by Month'!$B$4:$C$380,2,0)," ")</f>
        <v xml:space="preserve"> </v>
      </c>
      <c r="D436" s="11">
        <f>D434-D435</f>
        <v>871.05294559731919</v>
      </c>
      <c r="E436" s="14"/>
      <c r="F436" s="11"/>
      <c r="G436" s="18" t="str">
        <f>IFERROR(VLOOKUP($B436,'SpEd BEA Rates by Month'!$B$4:$O$380,$G$1,0),"")</f>
        <v/>
      </c>
      <c r="H436" s="10">
        <f>H434-H435</f>
        <v>918.57061257202997</v>
      </c>
      <c r="I436" s="15"/>
      <c r="J436" s="18"/>
      <c r="K436" s="8" t="str">
        <f>IFERROR(VLOOKUP($B436,'SpEd BEA Rates by Month'!$B$4:$O$380,$K$1,0),"")</f>
        <v/>
      </c>
      <c r="L436" s="9" t="e">
        <f>L434-L435</f>
        <v>#DIV/0!</v>
      </c>
      <c r="M436" s="19"/>
      <c r="N436" s="9"/>
      <c r="O436" s="21" t="str">
        <f>IFERROR(VLOOKUP($B436,'SpEd BEA Rates by Month'!$B$4:$O$380,$O$1,0),"")</f>
        <v/>
      </c>
      <c r="P436" s="21" t="e">
        <f>P434-P435</f>
        <v>#DIV/0!</v>
      </c>
      <c r="Q436" s="23"/>
      <c r="R436" s="21"/>
    </row>
    <row r="437" spans="1:18" ht="15.75" thickBot="1" x14ac:dyDescent="0.3">
      <c r="A437" s="1" t="s">
        <v>319</v>
      </c>
      <c r="B437" s="1" t="s">
        <v>320</v>
      </c>
      <c r="C437" s="7">
        <f>IFERROR(VLOOKUP($B437,'SpEd BEA Rates by Month'!$B$4:$C$380,2,0)," ")</f>
        <v>9468.9699999999993</v>
      </c>
      <c r="D437" s="7">
        <f t="shared" si="255"/>
        <v>10889.315499999999</v>
      </c>
      <c r="E437" s="13">
        <f>VLOOKUP($B437,AAFTE!$C$4:$D$300,2,0)</f>
        <v>42.666666666666664</v>
      </c>
      <c r="F437" s="7">
        <f>D437*E437</f>
        <v>464610.7946666666</v>
      </c>
      <c r="G437" s="7">
        <f>IFERROR(VLOOKUP($B437,'SpEd BEA Rates by Month'!$B$4:$O$380,$G$1,0),"")</f>
        <v>9994.25</v>
      </c>
      <c r="H437" s="7">
        <f t="shared" ref="H437:H451" si="278">G437*1.15</f>
        <v>11493.387499999999</v>
      </c>
      <c r="I437" s="13">
        <f>VLOOKUP($B437,AAFTE!$C$4:$F$300,3,0)</f>
        <v>41.083333333333336</v>
      </c>
      <c r="J437" s="7">
        <f t="shared" ref="J437:J451" si="279">H437*I437</f>
        <v>472186.66979166667</v>
      </c>
      <c r="K437" s="7">
        <f>IFERROR(VLOOKUP($B437,'SpEd BEA Rates by Month'!$B$4:$O$380,$K$1,0),"")</f>
        <v>0</v>
      </c>
      <c r="L437" s="7">
        <f>K437*1.15</f>
        <v>0</v>
      </c>
      <c r="M437" s="13">
        <f>VLOOKUP($B437,AAFTE!$C$4:$F$300,4,0)</f>
        <v>0</v>
      </c>
      <c r="N437" s="7">
        <f>L437*M437</f>
        <v>0</v>
      </c>
      <c r="O437" s="7">
        <f>IFERROR(VLOOKUP($B437,'SpEd BEA Rates by Month'!$B$4:$O$380,$O$1,0),"")</f>
        <v>0</v>
      </c>
      <c r="P437" s="7">
        <f>O437*1.15</f>
        <v>0</v>
      </c>
      <c r="Q437" s="13">
        <f>VLOOKUP($B437,AAFTE!$C$4:$G$300,5,0)</f>
        <v>0</v>
      </c>
      <c r="R437" s="7">
        <f>P437*Q437</f>
        <v>0</v>
      </c>
    </row>
    <row r="438" spans="1:18" ht="15.75" thickBot="1" x14ac:dyDescent="0.3">
      <c r="A438" s="1" t="s">
        <v>319</v>
      </c>
      <c r="B438" s="1" t="s">
        <v>321</v>
      </c>
      <c r="C438" s="7">
        <f>IFERROR(VLOOKUP($B438,'SpEd BEA Rates by Month'!$B$4:$C$380,2,0)," ")</f>
        <v>9528.68</v>
      </c>
      <c r="D438" s="7">
        <f t="shared" si="255"/>
        <v>10957.982</v>
      </c>
      <c r="E438" s="13">
        <f>VLOOKUP($B438,AAFTE!$C$4:$D$300,2,0)</f>
        <v>19.25</v>
      </c>
      <c r="F438" s="7">
        <f t="shared" ref="F438:F451" si="280">D438*E438</f>
        <v>210941.15349999999</v>
      </c>
      <c r="G438" s="7">
        <f>IFERROR(VLOOKUP($B438,'SpEd BEA Rates by Month'!$B$4:$O$380,$G$1,0),"")</f>
        <v>10076.82</v>
      </c>
      <c r="H438" s="7">
        <f t="shared" si="278"/>
        <v>11588.342999999999</v>
      </c>
      <c r="I438" s="13">
        <f>VLOOKUP($B438,AAFTE!$C$4:$F$300,3,0)</f>
        <v>19.333333333333332</v>
      </c>
      <c r="J438" s="7">
        <f t="shared" si="279"/>
        <v>224041.29799999995</v>
      </c>
      <c r="K438" s="7">
        <f>IFERROR(VLOOKUP($B438,'SpEd BEA Rates by Month'!$B$4:$O$380,$K$1,0),"")</f>
        <v>0</v>
      </c>
      <c r="L438" s="7">
        <f t="shared" ref="L438:L451" si="281">K438*1.15</f>
        <v>0</v>
      </c>
      <c r="M438" s="13">
        <f>VLOOKUP($B438,AAFTE!$C$4:$F$300,4,0)</f>
        <v>0</v>
      </c>
      <c r="N438" s="7">
        <f t="shared" ref="N438:N451" si="282">L438*M438</f>
        <v>0</v>
      </c>
      <c r="O438" s="7">
        <f>IFERROR(VLOOKUP($B438,'SpEd BEA Rates by Month'!$B$4:$O$380,$O$1,0),"")</f>
        <v>0</v>
      </c>
      <c r="P438" s="7">
        <f t="shared" ref="P438:P451" si="283">O438*1.15</f>
        <v>0</v>
      </c>
      <c r="Q438" s="13">
        <f>VLOOKUP($B438,AAFTE!$C$4:$G$300,5,0)</f>
        <v>0</v>
      </c>
      <c r="R438" s="7">
        <f t="shared" ref="R438:R451" si="284">P438*Q438</f>
        <v>0</v>
      </c>
    </row>
    <row r="439" spans="1:18" ht="15.75" thickBot="1" x14ac:dyDescent="0.3">
      <c r="A439" s="1" t="s">
        <v>319</v>
      </c>
      <c r="B439" s="1" t="s">
        <v>322</v>
      </c>
      <c r="C439" s="7">
        <f>IFERROR(VLOOKUP($B439,'SpEd BEA Rates by Month'!$B$4:$C$380,2,0)," ")</f>
        <v>9547.0400000000009</v>
      </c>
      <c r="D439" s="7">
        <f t="shared" si="255"/>
        <v>10979.096</v>
      </c>
      <c r="E439" s="13">
        <f>VLOOKUP($B439,AAFTE!$C$4:$D$300,2,0)</f>
        <v>9.75</v>
      </c>
      <c r="F439" s="7">
        <f t="shared" si="280"/>
        <v>107046.186</v>
      </c>
      <c r="G439" s="7">
        <f>IFERROR(VLOOKUP($B439,'SpEd BEA Rates by Month'!$B$4:$O$380,$G$1,0),"")</f>
        <v>10078.540000000001</v>
      </c>
      <c r="H439" s="7">
        <f t="shared" si="278"/>
        <v>11590.321</v>
      </c>
      <c r="I439" s="13">
        <f>VLOOKUP($B439,AAFTE!$C$4:$F$300,3,0)</f>
        <v>10.25</v>
      </c>
      <c r="J439" s="7">
        <f t="shared" si="279"/>
        <v>118800.79025000001</v>
      </c>
      <c r="K439" s="7">
        <f>IFERROR(VLOOKUP($B439,'SpEd BEA Rates by Month'!$B$4:$O$380,$K$1,0),"")</f>
        <v>0</v>
      </c>
      <c r="L439" s="7">
        <f t="shared" si="281"/>
        <v>0</v>
      </c>
      <c r="M439" s="13">
        <f>VLOOKUP($B439,AAFTE!$C$4:$F$300,4,0)</f>
        <v>0</v>
      </c>
      <c r="N439" s="7">
        <f t="shared" si="282"/>
        <v>0</v>
      </c>
      <c r="O439" s="7">
        <f>IFERROR(VLOOKUP($B439,'SpEd BEA Rates by Month'!$B$4:$O$380,$O$1,0),"")</f>
        <v>0</v>
      </c>
      <c r="P439" s="7">
        <f t="shared" si="283"/>
        <v>0</v>
      </c>
      <c r="Q439" s="13">
        <f>VLOOKUP($B439,AAFTE!$C$4:$G$300,5,0)</f>
        <v>0</v>
      </c>
      <c r="R439" s="7">
        <f t="shared" si="284"/>
        <v>0</v>
      </c>
    </row>
    <row r="440" spans="1:18" ht="15.75" thickBot="1" x14ac:dyDescent="0.3">
      <c r="A440" s="1" t="s">
        <v>319</v>
      </c>
      <c r="B440" s="1" t="s">
        <v>323</v>
      </c>
      <c r="C440" s="7">
        <f>IFERROR(VLOOKUP($B440,'SpEd BEA Rates by Month'!$B$4:$C$380,2,0)," ")</f>
        <v>9523.99</v>
      </c>
      <c r="D440" s="7">
        <f t="shared" si="255"/>
        <v>10952.588499999998</v>
      </c>
      <c r="E440" s="13">
        <f>VLOOKUP($B440,AAFTE!$C$4:$D$300,2,0)</f>
        <v>13.333333333333334</v>
      </c>
      <c r="F440" s="7">
        <f t="shared" si="280"/>
        <v>146034.51333333331</v>
      </c>
      <c r="G440" s="7">
        <f>IFERROR(VLOOKUP($B440,'SpEd BEA Rates by Month'!$B$4:$O$380,$G$1,0),"")</f>
        <v>9924.66</v>
      </c>
      <c r="H440" s="7">
        <f t="shared" si="278"/>
        <v>11413.358999999999</v>
      </c>
      <c r="I440" s="13">
        <f>VLOOKUP($B440,AAFTE!$C$4:$F$300,3,0)</f>
        <v>14.833333333333334</v>
      </c>
      <c r="J440" s="7">
        <f t="shared" si="279"/>
        <v>169298.15849999999</v>
      </c>
      <c r="K440" s="7">
        <f>IFERROR(VLOOKUP($B440,'SpEd BEA Rates by Month'!$B$4:$O$380,$K$1,0),"")</f>
        <v>0</v>
      </c>
      <c r="L440" s="7">
        <f t="shared" si="281"/>
        <v>0</v>
      </c>
      <c r="M440" s="13">
        <f>VLOOKUP($B440,AAFTE!$C$4:$F$300,4,0)</f>
        <v>0</v>
      </c>
      <c r="N440" s="7">
        <f t="shared" si="282"/>
        <v>0</v>
      </c>
      <c r="O440" s="7">
        <f>IFERROR(VLOOKUP($B440,'SpEd BEA Rates by Month'!$B$4:$O$380,$O$1,0),"")</f>
        <v>0</v>
      </c>
      <c r="P440" s="7">
        <f t="shared" si="283"/>
        <v>0</v>
      </c>
      <c r="Q440" s="13">
        <f>VLOOKUP($B440,AAFTE!$C$4:$G$300,5,0)</f>
        <v>0</v>
      </c>
      <c r="R440" s="7">
        <f t="shared" si="284"/>
        <v>0</v>
      </c>
    </row>
    <row r="441" spans="1:18" ht="15.75" thickBot="1" x14ac:dyDescent="0.3">
      <c r="A441" s="1" t="s">
        <v>319</v>
      </c>
      <c r="B441" s="1" t="s">
        <v>324</v>
      </c>
      <c r="C441" s="7">
        <f>IFERROR(VLOOKUP($B441,'SpEd BEA Rates by Month'!$B$4:$C$380,2,0)," ")</f>
        <v>9518.8799999999992</v>
      </c>
      <c r="D441" s="7">
        <f t="shared" si="255"/>
        <v>10946.711999999998</v>
      </c>
      <c r="E441" s="13">
        <f>VLOOKUP($B441,AAFTE!$C$4:$D$300,2,0)</f>
        <v>2.3333333333333335</v>
      </c>
      <c r="F441" s="7">
        <f t="shared" si="280"/>
        <v>25542.327999999998</v>
      </c>
      <c r="G441" s="7">
        <f>IFERROR(VLOOKUP($B441,'SpEd BEA Rates by Month'!$B$4:$O$380,$G$1,0),"")</f>
        <v>10104.290000000001</v>
      </c>
      <c r="H441" s="7">
        <f t="shared" si="278"/>
        <v>11619.933500000001</v>
      </c>
      <c r="I441" s="13">
        <f>VLOOKUP($B441,AAFTE!$C$4:$F$300,3,0)</f>
        <v>1.8333333333333333</v>
      </c>
      <c r="J441" s="7">
        <f t="shared" si="279"/>
        <v>21303.211416666669</v>
      </c>
      <c r="K441" s="7">
        <f>IFERROR(VLOOKUP($B441,'SpEd BEA Rates by Month'!$B$4:$O$380,$K$1,0),"")</f>
        <v>0</v>
      </c>
      <c r="L441" s="7">
        <f t="shared" si="281"/>
        <v>0</v>
      </c>
      <c r="M441" s="13">
        <f>VLOOKUP($B441,AAFTE!$C$4:$F$300,4,0)</f>
        <v>0</v>
      </c>
      <c r="N441" s="7">
        <f t="shared" si="282"/>
        <v>0</v>
      </c>
      <c r="O441" s="7">
        <f>IFERROR(VLOOKUP($B441,'SpEd BEA Rates by Month'!$B$4:$O$380,$O$1,0),"")</f>
        <v>0</v>
      </c>
      <c r="P441" s="7">
        <f t="shared" si="283"/>
        <v>0</v>
      </c>
      <c r="Q441" s="13">
        <f>VLOOKUP($B441,AAFTE!$C$4:$G$300,5,0)</f>
        <v>0</v>
      </c>
      <c r="R441" s="7">
        <f t="shared" si="284"/>
        <v>0</v>
      </c>
    </row>
    <row r="442" spans="1:18" ht="15.75" thickBot="1" x14ac:dyDescent="0.3">
      <c r="A442" s="1" t="s">
        <v>319</v>
      </c>
      <c r="B442" s="1" t="s">
        <v>325</v>
      </c>
      <c r="C442" s="7">
        <f>IFERROR(VLOOKUP($B442,'SpEd BEA Rates by Month'!$B$4:$C$380,2,0)," ")</f>
        <v>9475.2000000000007</v>
      </c>
      <c r="D442" s="7">
        <f t="shared" si="255"/>
        <v>10896.48</v>
      </c>
      <c r="E442" s="13">
        <f>VLOOKUP($B442,AAFTE!$C$4:$D$300,2,0)</f>
        <v>4.166666666666667</v>
      </c>
      <c r="F442" s="7">
        <f t="shared" si="280"/>
        <v>45402</v>
      </c>
      <c r="G442" s="7">
        <f>IFERROR(VLOOKUP($B442,'SpEd BEA Rates by Month'!$B$4:$O$380,$G$1,0),"")</f>
        <v>10003.41</v>
      </c>
      <c r="H442" s="7">
        <f t="shared" si="278"/>
        <v>11503.921499999999</v>
      </c>
      <c r="I442" s="13">
        <f>VLOOKUP($B442,AAFTE!$C$4:$F$300,3,0)</f>
        <v>3.9166666666666665</v>
      </c>
      <c r="J442" s="7">
        <f t="shared" si="279"/>
        <v>45057.025874999992</v>
      </c>
      <c r="K442" s="7">
        <f>IFERROR(VLOOKUP($B442,'SpEd BEA Rates by Month'!$B$4:$O$380,$K$1,0),"")</f>
        <v>0</v>
      </c>
      <c r="L442" s="7">
        <f t="shared" si="281"/>
        <v>0</v>
      </c>
      <c r="M442" s="13">
        <f>VLOOKUP($B442,AAFTE!$C$4:$F$300,4,0)</f>
        <v>0</v>
      </c>
      <c r="N442" s="7">
        <f t="shared" si="282"/>
        <v>0</v>
      </c>
      <c r="O442" s="7">
        <f>IFERROR(VLOOKUP($B442,'SpEd BEA Rates by Month'!$B$4:$O$380,$O$1,0),"")</f>
        <v>0</v>
      </c>
      <c r="P442" s="7">
        <f t="shared" si="283"/>
        <v>0</v>
      </c>
      <c r="Q442" s="13">
        <f>VLOOKUP($B442,AAFTE!$C$4:$G$300,5,0)</f>
        <v>0</v>
      </c>
      <c r="R442" s="7">
        <f t="shared" si="284"/>
        <v>0</v>
      </c>
    </row>
    <row r="443" spans="1:18" ht="15.75" thickBot="1" x14ac:dyDescent="0.3">
      <c r="A443" s="1" t="s">
        <v>319</v>
      </c>
      <c r="B443" s="1" t="s">
        <v>326</v>
      </c>
      <c r="C443" s="7">
        <f>IFERROR(VLOOKUP($B443,'SpEd BEA Rates by Month'!$B$4:$C$380,2,0)," ")</f>
        <v>9482.93</v>
      </c>
      <c r="D443" s="7">
        <f t="shared" si="255"/>
        <v>10905.369499999999</v>
      </c>
      <c r="E443" s="13">
        <f>VLOOKUP($B443,AAFTE!$C$4:$D$300,2,0)</f>
        <v>11.916666666666666</v>
      </c>
      <c r="F443" s="7">
        <f t="shared" si="280"/>
        <v>129955.65320833331</v>
      </c>
      <c r="G443" s="7">
        <f>IFERROR(VLOOKUP($B443,'SpEd BEA Rates by Month'!$B$4:$O$380,$G$1,0),"")</f>
        <v>10037.98</v>
      </c>
      <c r="H443" s="7">
        <f t="shared" si="278"/>
        <v>11543.676999999998</v>
      </c>
      <c r="I443" s="13">
        <f>VLOOKUP($B443,AAFTE!$C$4:$F$300,3,0)</f>
        <v>10.25</v>
      </c>
      <c r="J443" s="7">
        <f t="shared" si="279"/>
        <v>118322.68924999998</v>
      </c>
      <c r="K443" s="7">
        <f>IFERROR(VLOOKUP($B443,'SpEd BEA Rates by Month'!$B$4:$O$380,$K$1,0),"")</f>
        <v>0</v>
      </c>
      <c r="L443" s="7">
        <f t="shared" si="281"/>
        <v>0</v>
      </c>
      <c r="M443" s="13">
        <f>VLOOKUP($B443,AAFTE!$C$4:$F$300,4,0)</f>
        <v>0</v>
      </c>
      <c r="N443" s="7">
        <f t="shared" si="282"/>
        <v>0</v>
      </c>
      <c r="O443" s="7">
        <f>IFERROR(VLOOKUP($B443,'SpEd BEA Rates by Month'!$B$4:$O$380,$O$1,0),"")</f>
        <v>0</v>
      </c>
      <c r="P443" s="7">
        <f t="shared" si="283"/>
        <v>0</v>
      </c>
      <c r="Q443" s="13">
        <f>VLOOKUP($B443,AAFTE!$C$4:$G$300,5,0)</f>
        <v>0</v>
      </c>
      <c r="R443" s="7">
        <f t="shared" si="284"/>
        <v>0</v>
      </c>
    </row>
    <row r="444" spans="1:18" ht="15.75" thickBot="1" x14ac:dyDescent="0.3">
      <c r="A444" s="1" t="s">
        <v>319</v>
      </c>
      <c r="B444" s="1" t="s">
        <v>327</v>
      </c>
      <c r="C444" s="7">
        <f>IFERROR(VLOOKUP($B444,'SpEd BEA Rates by Month'!$B$4:$C$380,2,0)," ")</f>
        <v>9482.0400000000009</v>
      </c>
      <c r="D444" s="7">
        <f t="shared" si="255"/>
        <v>10904.346</v>
      </c>
      <c r="E444" s="13">
        <f>VLOOKUP($B444,AAFTE!$C$4:$D$300,2,0)</f>
        <v>29.166666666666668</v>
      </c>
      <c r="F444" s="7">
        <f t="shared" si="280"/>
        <v>318043.42499999999</v>
      </c>
      <c r="G444" s="7">
        <f>IFERROR(VLOOKUP($B444,'SpEd BEA Rates by Month'!$B$4:$O$380,$G$1,0),"")</f>
        <v>10013.030000000001</v>
      </c>
      <c r="H444" s="7">
        <f t="shared" si="278"/>
        <v>11514.9845</v>
      </c>
      <c r="I444" s="13">
        <f>VLOOKUP($B444,AAFTE!$C$4:$F$300,3,0)</f>
        <v>32</v>
      </c>
      <c r="J444" s="7">
        <f t="shared" si="279"/>
        <v>368479.50400000002</v>
      </c>
      <c r="K444" s="7">
        <f>IFERROR(VLOOKUP($B444,'SpEd BEA Rates by Month'!$B$4:$O$380,$K$1,0),"")</f>
        <v>0</v>
      </c>
      <c r="L444" s="7">
        <f t="shared" si="281"/>
        <v>0</v>
      </c>
      <c r="M444" s="13">
        <f>VLOOKUP($B444,AAFTE!$C$4:$F$300,4,0)</f>
        <v>0</v>
      </c>
      <c r="N444" s="7">
        <f t="shared" si="282"/>
        <v>0</v>
      </c>
      <c r="O444" s="7">
        <f>IFERROR(VLOOKUP($B444,'SpEd BEA Rates by Month'!$B$4:$O$380,$O$1,0),"")</f>
        <v>0</v>
      </c>
      <c r="P444" s="7">
        <f t="shared" si="283"/>
        <v>0</v>
      </c>
      <c r="Q444" s="13">
        <f>VLOOKUP($B444,AAFTE!$C$4:$G$300,5,0)</f>
        <v>0</v>
      </c>
      <c r="R444" s="7">
        <f t="shared" si="284"/>
        <v>0</v>
      </c>
    </row>
    <row r="445" spans="1:18" ht="15.75" thickBot="1" x14ac:dyDescent="0.3">
      <c r="A445" s="1" t="s">
        <v>319</v>
      </c>
      <c r="B445" s="1" t="s">
        <v>328</v>
      </c>
      <c r="C445" s="7">
        <f>IFERROR(VLOOKUP($B445,'SpEd BEA Rates by Month'!$B$4:$C$380,2,0)," ")</f>
        <v>9470.1</v>
      </c>
      <c r="D445" s="7">
        <f t="shared" si="255"/>
        <v>10890.615</v>
      </c>
      <c r="E445" s="13">
        <f>VLOOKUP($B445,AAFTE!$C$4:$D$300,2,0)</f>
        <v>43.5</v>
      </c>
      <c r="F445" s="7">
        <f t="shared" si="280"/>
        <v>473741.7525</v>
      </c>
      <c r="G445" s="7">
        <f>IFERROR(VLOOKUP($B445,'SpEd BEA Rates by Month'!$B$4:$O$380,$G$1,0),"")</f>
        <v>9885.7000000000007</v>
      </c>
      <c r="H445" s="7">
        <f t="shared" si="278"/>
        <v>11368.555</v>
      </c>
      <c r="I445" s="13">
        <f>VLOOKUP($B445,AAFTE!$C$4:$F$300,3,0)</f>
        <v>42.583333333333336</v>
      </c>
      <c r="J445" s="7">
        <f t="shared" si="279"/>
        <v>484110.96708333335</v>
      </c>
      <c r="K445" s="7">
        <f>IFERROR(VLOOKUP($B445,'SpEd BEA Rates by Month'!$B$4:$O$380,$K$1,0),"")</f>
        <v>0</v>
      </c>
      <c r="L445" s="7">
        <f t="shared" si="281"/>
        <v>0</v>
      </c>
      <c r="M445" s="13">
        <f>VLOOKUP($B445,AAFTE!$C$4:$F$300,4,0)</f>
        <v>0</v>
      </c>
      <c r="N445" s="7">
        <f t="shared" si="282"/>
        <v>0</v>
      </c>
      <c r="O445" s="7">
        <f>IFERROR(VLOOKUP($B445,'SpEd BEA Rates by Month'!$B$4:$O$380,$O$1,0),"")</f>
        <v>0</v>
      </c>
      <c r="P445" s="7">
        <f t="shared" si="283"/>
        <v>0</v>
      </c>
      <c r="Q445" s="13">
        <f>VLOOKUP($B445,AAFTE!$C$4:$G$300,5,0)</f>
        <v>0</v>
      </c>
      <c r="R445" s="7">
        <f t="shared" si="284"/>
        <v>0</v>
      </c>
    </row>
    <row r="446" spans="1:18" ht="15.75" thickBot="1" x14ac:dyDescent="0.3">
      <c r="A446" s="1" t="s">
        <v>319</v>
      </c>
      <c r="B446" s="1" t="s">
        <v>329</v>
      </c>
      <c r="C446" s="7">
        <f>IFERROR(VLOOKUP($B446,'SpEd BEA Rates by Month'!$B$4:$C$380,2,0)," ")</f>
        <v>9291.68</v>
      </c>
      <c r="D446" s="7">
        <f t="shared" si="255"/>
        <v>10685.431999999999</v>
      </c>
      <c r="E446" s="13">
        <f>VLOOKUP($B446,AAFTE!$C$4:$D$300,2,0)</f>
        <v>27.5</v>
      </c>
      <c r="F446" s="7">
        <f t="shared" si="280"/>
        <v>293849.37999999995</v>
      </c>
      <c r="G446" s="7">
        <f>IFERROR(VLOOKUP($B446,'SpEd BEA Rates by Month'!$B$4:$O$380,$G$1,0),"")</f>
        <v>9937.7900000000009</v>
      </c>
      <c r="H446" s="7">
        <f t="shared" si="278"/>
        <v>11428.458500000001</v>
      </c>
      <c r="I446" s="13">
        <f>VLOOKUP($B446,AAFTE!$C$4:$F$300,3,0)</f>
        <v>25.416666666666668</v>
      </c>
      <c r="J446" s="7">
        <f t="shared" si="279"/>
        <v>290473.32020833337</v>
      </c>
      <c r="K446" s="7">
        <f>IFERROR(VLOOKUP($B446,'SpEd BEA Rates by Month'!$B$4:$O$380,$K$1,0),"")</f>
        <v>0</v>
      </c>
      <c r="L446" s="7">
        <f t="shared" si="281"/>
        <v>0</v>
      </c>
      <c r="M446" s="13">
        <f>VLOOKUP($B446,AAFTE!$C$4:$F$300,4,0)</f>
        <v>0</v>
      </c>
      <c r="N446" s="7">
        <f t="shared" si="282"/>
        <v>0</v>
      </c>
      <c r="O446" s="7">
        <f>IFERROR(VLOOKUP($B446,'SpEd BEA Rates by Month'!$B$4:$O$380,$O$1,0),"")</f>
        <v>0</v>
      </c>
      <c r="P446" s="7">
        <f t="shared" si="283"/>
        <v>0</v>
      </c>
      <c r="Q446" s="13">
        <f>VLOOKUP($B446,AAFTE!$C$4:$G$300,5,0)</f>
        <v>0</v>
      </c>
      <c r="R446" s="7">
        <f t="shared" si="284"/>
        <v>0</v>
      </c>
    </row>
    <row r="447" spans="1:18" ht="15.75" thickBot="1" x14ac:dyDescent="0.3">
      <c r="A447" s="1" t="s">
        <v>319</v>
      </c>
      <c r="B447" s="1" t="s">
        <v>330</v>
      </c>
      <c r="C447" s="7">
        <f>IFERROR(VLOOKUP($B447,'SpEd BEA Rates by Month'!$B$4:$C$380,2,0)," ")</f>
        <v>9683.0499999999993</v>
      </c>
      <c r="D447" s="7">
        <f t="shared" si="255"/>
        <v>11135.507499999998</v>
      </c>
      <c r="E447" s="13">
        <f>VLOOKUP($B447,AAFTE!$C$4:$D$300,2,0)</f>
        <v>9.9166666666666661</v>
      </c>
      <c r="F447" s="7">
        <f t="shared" si="280"/>
        <v>110427.11604166664</v>
      </c>
      <c r="G447" s="7">
        <f>IFERROR(VLOOKUP($B447,'SpEd BEA Rates by Month'!$B$4:$O$380,$G$1,0),"")</f>
        <v>10363.4</v>
      </c>
      <c r="H447" s="7">
        <f t="shared" si="278"/>
        <v>11917.909999999998</v>
      </c>
      <c r="I447" s="13">
        <f>VLOOKUP($B447,AAFTE!$C$4:$F$300,3,0)</f>
        <v>9.5</v>
      </c>
      <c r="J447" s="7">
        <f t="shared" si="279"/>
        <v>113220.14499999997</v>
      </c>
      <c r="K447" s="7">
        <f>IFERROR(VLOOKUP($B447,'SpEd BEA Rates by Month'!$B$4:$O$380,$K$1,0),"")</f>
        <v>0</v>
      </c>
      <c r="L447" s="7">
        <f t="shared" si="281"/>
        <v>0</v>
      </c>
      <c r="M447" s="13">
        <f>VLOOKUP($B447,AAFTE!$C$4:$F$300,4,0)</f>
        <v>0</v>
      </c>
      <c r="N447" s="7">
        <f t="shared" si="282"/>
        <v>0</v>
      </c>
      <c r="O447" s="7">
        <f>IFERROR(VLOOKUP($B447,'SpEd BEA Rates by Month'!$B$4:$O$380,$O$1,0),"")</f>
        <v>0</v>
      </c>
      <c r="P447" s="7">
        <f t="shared" si="283"/>
        <v>0</v>
      </c>
      <c r="Q447" s="13">
        <f>VLOOKUP($B447,AAFTE!$C$4:$G$300,5,0)</f>
        <v>0</v>
      </c>
      <c r="R447" s="7">
        <f t="shared" si="284"/>
        <v>0</v>
      </c>
    </row>
    <row r="448" spans="1:18" ht="15.75" thickBot="1" x14ac:dyDescent="0.3">
      <c r="A448" s="1" t="s">
        <v>319</v>
      </c>
      <c r="B448" s="1" t="s">
        <v>331</v>
      </c>
      <c r="C448" s="7">
        <f>IFERROR(VLOOKUP($B448,'SpEd BEA Rates by Month'!$B$4:$C$380,2,0)," ")</f>
        <v>9549.33</v>
      </c>
      <c r="D448" s="7">
        <f t="shared" si="255"/>
        <v>10981.729499999999</v>
      </c>
      <c r="E448" s="13">
        <f>VLOOKUP($B448,AAFTE!$C$4:$D$300,2,0)</f>
        <v>28.75</v>
      </c>
      <c r="F448" s="7">
        <f t="shared" si="280"/>
        <v>315724.72312499996</v>
      </c>
      <c r="G448" s="7">
        <f>IFERROR(VLOOKUP($B448,'SpEd BEA Rates by Month'!$B$4:$O$380,$G$1,0),"")</f>
        <v>10098.26</v>
      </c>
      <c r="H448" s="7">
        <f t="shared" si="278"/>
        <v>11612.999</v>
      </c>
      <c r="I448" s="13">
        <f>VLOOKUP($B448,AAFTE!$C$4:$F$300,3,0)</f>
        <v>27.666666666666668</v>
      </c>
      <c r="J448" s="7">
        <f t="shared" si="279"/>
        <v>321292.97233333334</v>
      </c>
      <c r="K448" s="7">
        <f>IFERROR(VLOOKUP($B448,'SpEd BEA Rates by Month'!$B$4:$O$380,$K$1,0),"")</f>
        <v>0</v>
      </c>
      <c r="L448" s="7">
        <f t="shared" si="281"/>
        <v>0</v>
      </c>
      <c r="M448" s="13">
        <f>VLOOKUP($B448,AAFTE!$C$4:$F$300,4,0)</f>
        <v>0</v>
      </c>
      <c r="N448" s="7">
        <f t="shared" si="282"/>
        <v>0</v>
      </c>
      <c r="O448" s="7">
        <f>IFERROR(VLOOKUP($B448,'SpEd BEA Rates by Month'!$B$4:$O$380,$O$1,0),"")</f>
        <v>0</v>
      </c>
      <c r="P448" s="7">
        <f t="shared" si="283"/>
        <v>0</v>
      </c>
      <c r="Q448" s="13">
        <f>VLOOKUP($B448,AAFTE!$C$4:$G$300,5,0)</f>
        <v>0</v>
      </c>
      <c r="R448" s="7">
        <f t="shared" si="284"/>
        <v>0</v>
      </c>
    </row>
    <row r="449" spans="1:18" ht="15.75" thickBot="1" x14ac:dyDescent="0.3">
      <c r="A449" s="1" t="s">
        <v>319</v>
      </c>
      <c r="B449" s="1" t="s">
        <v>332</v>
      </c>
      <c r="C449" s="7">
        <f>IFERROR(VLOOKUP($B449,'SpEd BEA Rates by Month'!$B$4:$C$380,2,0)," ")</f>
        <v>9597.6</v>
      </c>
      <c r="D449" s="7">
        <f t="shared" si="255"/>
        <v>11037.24</v>
      </c>
      <c r="E449" s="13">
        <f>VLOOKUP($B449,AAFTE!$C$4:$D$300,2,0)</f>
        <v>55.916666666666664</v>
      </c>
      <c r="F449" s="7">
        <f t="shared" si="280"/>
        <v>617165.66999999993</v>
      </c>
      <c r="G449" s="7">
        <f>IFERROR(VLOOKUP($B449,'SpEd BEA Rates by Month'!$B$4:$O$380,$G$1,0),"")</f>
        <v>10026.719999999999</v>
      </c>
      <c r="H449" s="7">
        <f t="shared" si="278"/>
        <v>11530.727999999999</v>
      </c>
      <c r="I449" s="13">
        <f>VLOOKUP($B449,AAFTE!$C$4:$F$300,3,0)</f>
        <v>54.916666666666664</v>
      </c>
      <c r="J449" s="7">
        <f t="shared" si="279"/>
        <v>633229.14599999995</v>
      </c>
      <c r="K449" s="7">
        <f>IFERROR(VLOOKUP($B449,'SpEd BEA Rates by Month'!$B$4:$O$380,$K$1,0),"")</f>
        <v>0</v>
      </c>
      <c r="L449" s="7">
        <f t="shared" si="281"/>
        <v>0</v>
      </c>
      <c r="M449" s="13">
        <f>VLOOKUP($B449,AAFTE!$C$4:$F$300,4,0)</f>
        <v>0</v>
      </c>
      <c r="N449" s="7">
        <f t="shared" si="282"/>
        <v>0</v>
      </c>
      <c r="O449" s="7">
        <f>IFERROR(VLOOKUP($B449,'SpEd BEA Rates by Month'!$B$4:$O$380,$O$1,0),"")</f>
        <v>0</v>
      </c>
      <c r="P449" s="7">
        <f t="shared" si="283"/>
        <v>0</v>
      </c>
      <c r="Q449" s="13">
        <f>VLOOKUP($B449,AAFTE!$C$4:$G$300,5,0)</f>
        <v>0</v>
      </c>
      <c r="R449" s="7">
        <f t="shared" si="284"/>
        <v>0</v>
      </c>
    </row>
    <row r="450" spans="1:18" ht="15.75" thickBot="1" x14ac:dyDescent="0.3">
      <c r="A450" s="6" t="s">
        <v>319</v>
      </c>
      <c r="B450" s="1" t="s">
        <v>333</v>
      </c>
      <c r="C450" s="7">
        <f>IFERROR(VLOOKUP($B450,'SpEd BEA Rates by Month'!$B$4:$C$380,2,0)," ")</f>
        <v>9481.99</v>
      </c>
      <c r="D450" s="7">
        <f t="shared" si="255"/>
        <v>10904.288499999999</v>
      </c>
      <c r="E450" s="13">
        <f>VLOOKUP($B450,AAFTE!$C$4:$D$300,2,0)</f>
        <v>197.25</v>
      </c>
      <c r="F450" s="7">
        <f t="shared" si="280"/>
        <v>2150870.9066249998</v>
      </c>
      <c r="G450" s="7">
        <f>IFERROR(VLOOKUP($B450,'SpEd BEA Rates by Month'!$B$4:$O$380,$G$1,0),"")</f>
        <v>10006.06</v>
      </c>
      <c r="H450" s="7">
        <f t="shared" si="278"/>
        <v>11506.968999999999</v>
      </c>
      <c r="I450" s="13">
        <f>VLOOKUP($B450,AAFTE!$C$4:$F$300,3,0)</f>
        <v>199.66666666666666</v>
      </c>
      <c r="J450" s="7">
        <f t="shared" si="279"/>
        <v>2297558.1436666665</v>
      </c>
      <c r="K450" s="7">
        <f>IFERROR(VLOOKUP($B450,'SpEd BEA Rates by Month'!$B$4:$O$380,$K$1,0),"")</f>
        <v>0</v>
      </c>
      <c r="L450" s="7">
        <f t="shared" si="281"/>
        <v>0</v>
      </c>
      <c r="M450" s="13">
        <f>VLOOKUP($B450,AAFTE!$C$4:$F$300,4,0)</f>
        <v>0</v>
      </c>
      <c r="N450" s="7">
        <f t="shared" si="282"/>
        <v>0</v>
      </c>
      <c r="O450" s="7">
        <f>IFERROR(VLOOKUP($B450,'SpEd BEA Rates by Month'!$B$4:$O$380,$O$1,0),"")</f>
        <v>0</v>
      </c>
      <c r="P450" s="7">
        <f t="shared" si="283"/>
        <v>0</v>
      </c>
      <c r="Q450" s="13">
        <f>VLOOKUP($B450,AAFTE!$C$4:$G$300,5,0)</f>
        <v>0</v>
      </c>
      <c r="R450" s="7">
        <f t="shared" si="284"/>
        <v>0</v>
      </c>
    </row>
    <row r="451" spans="1:18" ht="15.75" thickBot="1" x14ac:dyDescent="0.3">
      <c r="A451" s="1" t="s">
        <v>319</v>
      </c>
      <c r="B451" s="1" t="s">
        <v>334</v>
      </c>
      <c r="C451" s="7">
        <f>IFERROR(VLOOKUP($B451,'SpEd BEA Rates by Month'!$B$4:$C$380,2,0)," ")</f>
        <v>9409.75</v>
      </c>
      <c r="D451" s="7">
        <f t="shared" si="255"/>
        <v>10821.2125</v>
      </c>
      <c r="E451" s="13">
        <f>VLOOKUP($B451,AAFTE!$C$4:$D$300,2,0)</f>
        <v>8.5</v>
      </c>
      <c r="F451" s="7">
        <f t="shared" si="280"/>
        <v>91980.306249999994</v>
      </c>
      <c r="G451" s="7">
        <f>IFERROR(VLOOKUP($B451,'SpEd BEA Rates by Month'!$B$4:$O$380,$G$1,0),"")</f>
        <v>10077.209999999999</v>
      </c>
      <c r="H451" s="7">
        <f t="shared" si="278"/>
        <v>11588.791499999998</v>
      </c>
      <c r="I451" s="13">
        <f>VLOOKUP($B451,AAFTE!$C$4:$F$300,3,0)</f>
        <v>7.166666666666667</v>
      </c>
      <c r="J451" s="7">
        <f t="shared" si="279"/>
        <v>83053.005749999982</v>
      </c>
      <c r="K451" s="7">
        <f>IFERROR(VLOOKUP($B451,'SpEd BEA Rates by Month'!$B$4:$O$380,$K$1,0),"")</f>
        <v>0</v>
      </c>
      <c r="L451" s="7">
        <f t="shared" si="281"/>
        <v>0</v>
      </c>
      <c r="M451" s="13">
        <f>VLOOKUP($B451,AAFTE!$C$4:$F$300,4,0)</f>
        <v>0</v>
      </c>
      <c r="N451" s="7">
        <f t="shared" si="282"/>
        <v>0</v>
      </c>
      <c r="O451" s="7">
        <f>IFERROR(VLOOKUP($B451,'SpEd BEA Rates by Month'!$B$4:$O$380,$O$1,0),"")</f>
        <v>0</v>
      </c>
      <c r="P451" s="7">
        <f t="shared" si="283"/>
        <v>0</v>
      </c>
      <c r="Q451" s="13">
        <f>VLOOKUP($B451,AAFTE!$C$4:$G$300,5,0)</f>
        <v>0</v>
      </c>
      <c r="R451" s="7">
        <f t="shared" si="284"/>
        <v>0</v>
      </c>
    </row>
    <row r="452" spans="1:18" ht="15.75" thickBot="1" x14ac:dyDescent="0.3">
      <c r="A452" s="5" t="s">
        <v>373</v>
      </c>
      <c r="B452" s="5" t="s">
        <v>844</v>
      </c>
      <c r="C452" s="28" t="str">
        <f>IFERROR(VLOOKUP($B452,'SpEd BEA Rates by Month'!$B$4:$C$380,2,0)," ")</f>
        <v xml:space="preserve"> </v>
      </c>
      <c r="D452" s="11">
        <f>F452/E452</f>
        <v>10917.154109310402</v>
      </c>
      <c r="E452" s="25">
        <f>SUM(E437:E451)</f>
        <v>503.91666666666663</v>
      </c>
      <c r="F452" s="17">
        <f>SUM(F437:F451)</f>
        <v>5501335.9082500003</v>
      </c>
      <c r="G452" s="18" t="str">
        <f>IFERROR(VLOOKUP($B452,'SpEd BEA Rates by Month'!$B$4:$O$380,$G$1,0),"")</f>
        <v/>
      </c>
      <c r="H452" s="10">
        <f>J452/I452</f>
        <v>11511.261376436301</v>
      </c>
      <c r="I452" s="15">
        <f>SUM(I437:I451)</f>
        <v>500.41666666666669</v>
      </c>
      <c r="J452" s="18">
        <f>SUM(J437:J451)</f>
        <v>5760427.0471249996</v>
      </c>
      <c r="K452" s="8" t="str">
        <f>IFERROR(VLOOKUP($B452,'SpEd BEA Rates by Month'!$B$4:$O$380,$K$1,0),"")</f>
        <v/>
      </c>
      <c r="L452" s="9" t="e">
        <f>N452/M452</f>
        <v>#DIV/0!</v>
      </c>
      <c r="M452" s="19">
        <f>SUM(M437:M451)</f>
        <v>0</v>
      </c>
      <c r="N452" s="9">
        <f>SUM(N437:N451)</f>
        <v>0</v>
      </c>
      <c r="O452" s="21" t="str">
        <f>IFERROR(VLOOKUP($B452,'SpEd BEA Rates by Month'!$B$4:$O$380,$O$1,0),"")</f>
        <v/>
      </c>
      <c r="P452" s="21" t="e">
        <f>R452/Q452</f>
        <v>#DIV/0!</v>
      </c>
      <c r="Q452" s="23">
        <f>SUM(Q437:Q451)</f>
        <v>0</v>
      </c>
      <c r="R452" s="21">
        <f>SUM(R437:R451)</f>
        <v>0</v>
      </c>
    </row>
    <row r="453" spans="1:18" ht="15.75" thickBot="1" x14ac:dyDescent="0.3">
      <c r="A453" s="5"/>
      <c r="B453" s="5" t="s">
        <v>872</v>
      </c>
      <c r="C453" s="28" t="str">
        <f>IFERROR(VLOOKUP($B453,'SpEd BEA Rates by Month'!$B$4:$C$380,2,0)," ")</f>
        <v xml:space="preserve"> </v>
      </c>
      <c r="D453" s="11">
        <f>D452/12</f>
        <v>909.7628424425335</v>
      </c>
      <c r="E453" s="14"/>
      <c r="F453" s="24"/>
      <c r="G453" s="18" t="str">
        <f>IFERROR(VLOOKUP($B453,'SpEd BEA Rates by Month'!$B$4:$O$380,$G$1,0),"")</f>
        <v/>
      </c>
      <c r="H453" s="10">
        <f>H452/12</f>
        <v>959.27178136969178</v>
      </c>
      <c r="I453" s="15"/>
      <c r="J453" s="18"/>
      <c r="K453" s="8" t="str">
        <f>IFERROR(VLOOKUP($B453,'SpEd BEA Rates by Month'!$B$4:$O$380,$K$1,0),"")</f>
        <v/>
      </c>
      <c r="L453" s="9" t="e">
        <f>L452/12</f>
        <v>#DIV/0!</v>
      </c>
      <c r="M453" s="19"/>
      <c r="N453" s="9"/>
      <c r="O453" s="21" t="str">
        <f>IFERROR(VLOOKUP($B453,'SpEd BEA Rates by Month'!$B$4:$O$380,$O$1,0),"")</f>
        <v/>
      </c>
      <c r="P453" s="21" t="e">
        <f>P452/12</f>
        <v>#DIV/0!</v>
      </c>
      <c r="Q453" s="23"/>
      <c r="R453" s="21"/>
    </row>
    <row r="454" spans="1:18" ht="15.75" thickBot="1" x14ac:dyDescent="0.3">
      <c r="A454" s="5"/>
      <c r="B454" s="5" t="s">
        <v>853</v>
      </c>
      <c r="C454" s="28" t="str">
        <f>IFERROR(VLOOKUP($B454,'SpEd BEA Rates by Month'!$B$4:$C$380,2,0)," ")</f>
        <v xml:space="preserve"> </v>
      </c>
      <c r="D454" s="11">
        <f>0.05*D453</f>
        <v>45.488142122126675</v>
      </c>
      <c r="E454" s="14"/>
      <c r="F454" s="24"/>
      <c r="G454" s="18" t="str">
        <f>IFERROR(VLOOKUP($B454,'SpEd BEA Rates by Month'!$B$4:$O$380,$G$1,0),"")</f>
        <v/>
      </c>
      <c r="H454" s="10">
        <f>0.05*H453</f>
        <v>47.963589068484595</v>
      </c>
      <c r="I454" s="15"/>
      <c r="J454" s="18"/>
      <c r="K454" s="8" t="str">
        <f>IFERROR(VLOOKUP($B454,'SpEd BEA Rates by Month'!$B$4:$O$380,$K$1,0),"")</f>
        <v/>
      </c>
      <c r="L454" s="9" t="e">
        <f>0.05*L453</f>
        <v>#DIV/0!</v>
      </c>
      <c r="M454" s="19"/>
      <c r="N454" s="9"/>
      <c r="O454" s="21" t="str">
        <f>IFERROR(VLOOKUP($B454,'SpEd BEA Rates by Month'!$B$4:$O$380,$O$1,0),"")</f>
        <v/>
      </c>
      <c r="P454" s="21" t="e">
        <f>0.05*P453</f>
        <v>#DIV/0!</v>
      </c>
      <c r="Q454" s="23"/>
      <c r="R454" s="21"/>
    </row>
    <row r="455" spans="1:18" ht="15.75" thickBot="1" x14ac:dyDescent="0.3">
      <c r="A455" s="5"/>
      <c r="B455" s="5" t="s">
        <v>377</v>
      </c>
      <c r="C455" s="28" t="str">
        <f>IFERROR(VLOOKUP($B455,'SpEd BEA Rates by Month'!$B$4:$C$380,2,0)," ")</f>
        <v xml:space="preserve"> </v>
      </c>
      <c r="D455" s="11">
        <f>D453-D454</f>
        <v>864.27470032040685</v>
      </c>
      <c r="E455" s="14"/>
      <c r="F455" s="11"/>
      <c r="G455" s="18" t="str">
        <f>IFERROR(VLOOKUP($B455,'SpEd BEA Rates by Month'!$B$4:$O$380,$G$1,0),"")</f>
        <v/>
      </c>
      <c r="H455" s="10">
        <f>H453-H454</f>
        <v>911.30819230120721</v>
      </c>
      <c r="I455" s="15"/>
      <c r="J455" s="18"/>
      <c r="K455" s="8" t="str">
        <f>IFERROR(VLOOKUP($B455,'SpEd BEA Rates by Month'!$B$4:$O$380,$K$1,0),"")</f>
        <v/>
      </c>
      <c r="L455" s="9" t="e">
        <f>L453-L454</f>
        <v>#DIV/0!</v>
      </c>
      <c r="M455" s="19"/>
      <c r="N455" s="9"/>
      <c r="O455" s="21" t="str">
        <f>IFERROR(VLOOKUP($B455,'SpEd BEA Rates by Month'!$B$4:$O$380,$O$1,0),"")</f>
        <v/>
      </c>
      <c r="P455" s="21" t="e">
        <f>P453-P454</f>
        <v>#DIV/0!</v>
      </c>
      <c r="Q455" s="23"/>
      <c r="R455" s="21"/>
    </row>
    <row r="456" spans="1:18" x14ac:dyDescent="0.25">
      <c r="E456" s="26"/>
    </row>
    <row r="462" spans="1:18" ht="15.75" thickBot="1" x14ac:dyDescent="0.3">
      <c r="A462" t="s">
        <v>845</v>
      </c>
      <c r="I462" s="12"/>
      <c r="J462" s="12"/>
    </row>
    <row r="463" spans="1:18" ht="15.75" thickBot="1" x14ac:dyDescent="0.3">
      <c r="A463" s="22" t="s">
        <v>375</v>
      </c>
      <c r="B463" s="2" t="s">
        <v>374</v>
      </c>
      <c r="C463" s="26" t="s">
        <v>854</v>
      </c>
      <c r="D463" s="26"/>
      <c r="E463" s="26"/>
      <c r="F463" s="26"/>
      <c r="G463" s="27"/>
    </row>
    <row r="464" spans="1:18" ht="15.75" thickBot="1" x14ac:dyDescent="0.3">
      <c r="B464" s="3" t="s">
        <v>374</v>
      </c>
      <c r="C464" t="s">
        <v>855</v>
      </c>
    </row>
    <row r="465" spans="2:3" ht="15.75" thickBot="1" x14ac:dyDescent="0.3">
      <c r="B465" s="4" t="s">
        <v>374</v>
      </c>
      <c r="C465" t="s">
        <v>856</v>
      </c>
    </row>
    <row r="466" spans="2:3" ht="15.75" thickBot="1" x14ac:dyDescent="0.3">
      <c r="B466" s="20" t="s">
        <v>374</v>
      </c>
      <c r="C466" t="s">
        <v>857</v>
      </c>
    </row>
  </sheetData>
  <pageMargins left="0.7" right="0.7" top="0.75" bottom="0.75" header="0.3" footer="0.3"/>
  <pageSetup orientation="portrait" horizontalDpi="90" verticalDpi="9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386"/>
  <sheetViews>
    <sheetView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F18" sqref="F18"/>
    </sheetView>
  </sheetViews>
  <sheetFormatPr defaultColWidth="9.140625" defaultRowHeight="15" x14ac:dyDescent="0.25"/>
  <cols>
    <col min="1" max="1" width="15.5703125" customWidth="1"/>
    <col min="2" max="2" width="54.28515625" bestFit="1" customWidth="1"/>
    <col min="3" max="7" width="10.5703125" customWidth="1"/>
    <col min="8" max="10" width="10.5703125" bestFit="1" customWidth="1"/>
    <col min="11" max="15" width="9.140625" bestFit="1" customWidth="1"/>
  </cols>
  <sheetData>
    <row r="1" spans="1:15" x14ac:dyDescent="0.25">
      <c r="A1" t="s">
        <v>852</v>
      </c>
      <c r="B1">
        <v>1</v>
      </c>
      <c r="C1">
        <v>2</v>
      </c>
      <c r="D1">
        <v>3</v>
      </c>
      <c r="E1">
        <v>4</v>
      </c>
      <c r="F1">
        <v>5</v>
      </c>
      <c r="G1">
        <v>6</v>
      </c>
      <c r="H1">
        <v>7</v>
      </c>
      <c r="I1">
        <v>8</v>
      </c>
      <c r="J1">
        <v>9</v>
      </c>
      <c r="K1">
        <v>10</v>
      </c>
      <c r="L1">
        <v>11</v>
      </c>
      <c r="M1">
        <v>12</v>
      </c>
      <c r="N1">
        <v>13</v>
      </c>
      <c r="O1">
        <v>14</v>
      </c>
    </row>
    <row r="2" spans="1:15" x14ac:dyDescent="0.25">
      <c r="B2" t="s">
        <v>874</v>
      </c>
      <c r="C2" s="41" t="s">
        <v>850</v>
      </c>
      <c r="D2" s="41" t="s">
        <v>885</v>
      </c>
      <c r="E2" s="41" t="s">
        <v>886</v>
      </c>
      <c r="F2" s="41" t="s">
        <v>887</v>
      </c>
      <c r="G2" s="41" t="s">
        <v>888</v>
      </c>
      <c r="H2" s="41" t="s">
        <v>889</v>
      </c>
      <c r="I2" s="41" t="s">
        <v>884</v>
      </c>
      <c r="J2" s="41" t="s">
        <v>867</v>
      </c>
      <c r="K2" s="41" t="s">
        <v>868</v>
      </c>
      <c r="L2" s="41" t="s">
        <v>869</v>
      </c>
      <c r="M2" s="41" t="s">
        <v>870</v>
      </c>
      <c r="N2" s="41" t="s">
        <v>871</v>
      </c>
      <c r="O2" s="41" t="s">
        <v>850</v>
      </c>
    </row>
    <row r="3" spans="1:15" ht="45" x14ac:dyDescent="0.25">
      <c r="A3" s="32" t="s">
        <v>842</v>
      </c>
      <c r="B3" s="33" t="s">
        <v>841</v>
      </c>
      <c r="C3" s="34" t="s">
        <v>840</v>
      </c>
      <c r="D3" s="34" t="s">
        <v>840</v>
      </c>
      <c r="E3" s="34" t="s">
        <v>840</v>
      </c>
      <c r="F3" s="34" t="s">
        <v>840</v>
      </c>
      <c r="G3" s="34" t="s">
        <v>840</v>
      </c>
      <c r="H3" s="34" t="s">
        <v>840</v>
      </c>
      <c r="I3" s="34" t="s">
        <v>840</v>
      </c>
      <c r="J3" s="34" t="s">
        <v>840</v>
      </c>
      <c r="K3" s="34" t="s">
        <v>840</v>
      </c>
      <c r="L3" s="34" t="s">
        <v>840</v>
      </c>
      <c r="M3" s="34" t="s">
        <v>840</v>
      </c>
      <c r="N3" s="34" t="s">
        <v>840</v>
      </c>
      <c r="O3" s="34" t="s">
        <v>840</v>
      </c>
    </row>
    <row r="4" spans="1:15" x14ac:dyDescent="0.25">
      <c r="A4" s="35" t="s">
        <v>839</v>
      </c>
      <c r="B4" s="36" t="s">
        <v>7</v>
      </c>
      <c r="C4" s="37">
        <v>9389.2800000000007</v>
      </c>
      <c r="D4" s="37"/>
      <c r="E4" s="37"/>
      <c r="F4" s="37"/>
      <c r="G4" s="37"/>
      <c r="H4" s="37"/>
      <c r="I4" s="37">
        <v>10000.530000000001</v>
      </c>
      <c r="J4" s="37"/>
      <c r="K4" s="37"/>
      <c r="L4" s="37"/>
      <c r="M4" s="37"/>
      <c r="N4" s="37"/>
      <c r="O4" s="37"/>
    </row>
    <row r="5" spans="1:15" x14ac:dyDescent="0.25">
      <c r="A5" s="38" t="s">
        <v>838</v>
      </c>
      <c r="B5" s="39" t="s">
        <v>3</v>
      </c>
      <c r="C5" s="40">
        <v>10592.57</v>
      </c>
      <c r="D5" s="40"/>
      <c r="E5" s="40"/>
      <c r="F5" s="40"/>
      <c r="G5" s="40"/>
      <c r="H5" s="40"/>
      <c r="I5" s="40">
        <v>11184.9</v>
      </c>
      <c r="J5" s="40"/>
      <c r="K5" s="40"/>
      <c r="L5" s="40"/>
      <c r="M5" s="40"/>
      <c r="N5" s="40"/>
      <c r="O5" s="40"/>
    </row>
    <row r="6" spans="1:15" x14ac:dyDescent="0.25">
      <c r="A6" s="35" t="s">
        <v>837</v>
      </c>
      <c r="B6" s="36" t="s">
        <v>5</v>
      </c>
      <c r="C6" s="37">
        <v>9489.61</v>
      </c>
      <c r="D6" s="37"/>
      <c r="E6" s="37"/>
      <c r="F6" s="37"/>
      <c r="G6" s="37"/>
      <c r="H6" s="37"/>
      <c r="I6" s="37">
        <v>10037.879999999999</v>
      </c>
      <c r="J6" s="37"/>
      <c r="K6" s="37"/>
      <c r="L6" s="37"/>
      <c r="M6" s="37"/>
      <c r="N6" s="37"/>
      <c r="O6" s="37"/>
    </row>
    <row r="7" spans="1:15" x14ac:dyDescent="0.25">
      <c r="A7" s="38" t="s">
        <v>836</v>
      </c>
      <c r="B7" s="39" t="s">
        <v>4</v>
      </c>
      <c r="C7" s="40">
        <v>9587.9500000000007</v>
      </c>
      <c r="D7" s="40"/>
      <c r="E7" s="40"/>
      <c r="F7" s="40"/>
      <c r="G7" s="40"/>
      <c r="H7" s="40"/>
      <c r="I7" s="40">
        <v>9970.7900000000009</v>
      </c>
      <c r="J7" s="40"/>
      <c r="K7" s="40"/>
      <c r="L7" s="40"/>
      <c r="M7" s="40"/>
      <c r="N7" s="40"/>
      <c r="O7" s="40"/>
    </row>
    <row r="8" spans="1:15" x14ac:dyDescent="0.25">
      <c r="A8" s="35" t="s">
        <v>835</v>
      </c>
      <c r="B8" s="36" t="s">
        <v>6</v>
      </c>
      <c r="C8" s="37">
        <v>9672.7000000000007</v>
      </c>
      <c r="D8" s="37"/>
      <c r="E8" s="37"/>
      <c r="F8" s="37"/>
      <c r="G8" s="37"/>
      <c r="H8" s="37"/>
      <c r="I8" s="37">
        <v>10145.700000000001</v>
      </c>
      <c r="J8" s="37"/>
      <c r="K8" s="37"/>
      <c r="L8" s="37"/>
      <c r="M8" s="37"/>
      <c r="N8" s="37"/>
      <c r="O8" s="37"/>
    </row>
    <row r="9" spans="1:15" x14ac:dyDescent="0.25">
      <c r="A9" s="38" t="s">
        <v>834</v>
      </c>
      <c r="B9" s="39" t="s">
        <v>10</v>
      </c>
      <c r="C9" s="40">
        <v>9451.23</v>
      </c>
      <c r="D9" s="40"/>
      <c r="E9" s="40"/>
      <c r="F9" s="40"/>
      <c r="G9" s="40"/>
      <c r="H9" s="40"/>
      <c r="I9" s="40">
        <v>9938.49</v>
      </c>
      <c r="J9" s="40"/>
      <c r="K9" s="40"/>
      <c r="L9" s="40"/>
      <c r="M9" s="40"/>
      <c r="N9" s="40"/>
      <c r="O9" s="40"/>
    </row>
    <row r="10" spans="1:15" x14ac:dyDescent="0.25">
      <c r="A10" s="35" t="s">
        <v>833</v>
      </c>
      <c r="B10" s="36" t="s">
        <v>9</v>
      </c>
      <c r="C10" s="37">
        <v>9106.77</v>
      </c>
      <c r="D10" s="37"/>
      <c r="E10" s="37"/>
      <c r="F10" s="37"/>
      <c r="G10" s="37"/>
      <c r="H10" s="37"/>
      <c r="I10" s="37">
        <v>10133.18</v>
      </c>
      <c r="J10" s="37"/>
      <c r="K10" s="37"/>
      <c r="L10" s="37"/>
      <c r="M10" s="37"/>
      <c r="N10" s="37"/>
      <c r="O10" s="37"/>
    </row>
    <row r="11" spans="1:15" x14ac:dyDescent="0.25">
      <c r="A11" s="38" t="s">
        <v>832</v>
      </c>
      <c r="B11" s="39" t="s">
        <v>13</v>
      </c>
      <c r="C11" s="40">
        <v>9493.07</v>
      </c>
      <c r="D11" s="40"/>
      <c r="E11" s="40"/>
      <c r="F11" s="40"/>
      <c r="G11" s="40"/>
      <c r="H11" s="40"/>
      <c r="I11" s="40">
        <v>10003.290000000001</v>
      </c>
      <c r="J11" s="40"/>
      <c r="K11" s="40"/>
      <c r="L11" s="40"/>
      <c r="M11" s="40"/>
      <c r="N11" s="40"/>
      <c r="O11" s="40"/>
    </row>
    <row r="12" spans="1:15" x14ac:dyDescent="0.25">
      <c r="A12" s="35" t="s">
        <v>831</v>
      </c>
      <c r="B12" s="36" t="s">
        <v>15</v>
      </c>
      <c r="C12" s="37">
        <v>9705.85</v>
      </c>
      <c r="D12" s="37"/>
      <c r="E12" s="37"/>
      <c r="F12" s="37"/>
      <c r="G12" s="37"/>
      <c r="H12" s="37"/>
      <c r="I12" s="37">
        <v>10316.56</v>
      </c>
      <c r="J12" s="37"/>
      <c r="K12" s="37"/>
      <c r="L12" s="37"/>
      <c r="M12" s="37"/>
      <c r="N12" s="37"/>
      <c r="O12" s="37"/>
    </row>
    <row r="13" spans="1:15" x14ac:dyDescent="0.25">
      <c r="A13" s="38" t="s">
        <v>830</v>
      </c>
      <c r="B13" s="39" t="s">
        <v>14</v>
      </c>
      <c r="C13" s="40">
        <v>9707.2999999999993</v>
      </c>
      <c r="D13" s="40"/>
      <c r="E13" s="40"/>
      <c r="F13" s="40"/>
      <c r="G13" s="40"/>
      <c r="H13" s="40"/>
      <c r="I13" s="40">
        <v>10288.959999999999</v>
      </c>
      <c r="J13" s="40"/>
      <c r="K13" s="40"/>
      <c r="L13" s="40"/>
      <c r="M13" s="40"/>
      <c r="N13" s="40"/>
      <c r="O13" s="40"/>
    </row>
    <row r="14" spans="1:15" x14ac:dyDescent="0.25">
      <c r="A14" s="35" t="s">
        <v>829</v>
      </c>
      <c r="B14" s="36" t="s">
        <v>12</v>
      </c>
      <c r="C14" s="37">
        <v>9437.56</v>
      </c>
      <c r="D14" s="37"/>
      <c r="E14" s="37"/>
      <c r="F14" s="37"/>
      <c r="G14" s="37"/>
      <c r="H14" s="37"/>
      <c r="I14" s="37">
        <v>9992.31</v>
      </c>
      <c r="J14" s="37"/>
      <c r="K14" s="37"/>
      <c r="L14" s="37"/>
      <c r="M14" s="37"/>
      <c r="N14" s="37"/>
      <c r="O14" s="37"/>
    </row>
    <row r="15" spans="1:15" x14ac:dyDescent="0.25">
      <c r="A15" s="38" t="s">
        <v>828</v>
      </c>
      <c r="B15" s="39" t="s">
        <v>16</v>
      </c>
      <c r="C15" s="40">
        <v>9484.44</v>
      </c>
      <c r="D15" s="40"/>
      <c r="E15" s="40"/>
      <c r="F15" s="40"/>
      <c r="G15" s="40"/>
      <c r="H15" s="40"/>
      <c r="I15" s="40">
        <v>9981.67</v>
      </c>
      <c r="J15" s="40"/>
      <c r="K15" s="40"/>
      <c r="L15" s="40"/>
      <c r="M15" s="40"/>
      <c r="N15" s="40"/>
      <c r="O15" s="40"/>
    </row>
    <row r="16" spans="1:15" x14ac:dyDescent="0.25">
      <c r="A16" s="35" t="s">
        <v>827</v>
      </c>
      <c r="B16" s="36" t="s">
        <v>17</v>
      </c>
      <c r="C16" s="37">
        <v>9446.8700000000008</v>
      </c>
      <c r="D16" s="37"/>
      <c r="E16" s="37"/>
      <c r="F16" s="37"/>
      <c r="G16" s="37"/>
      <c r="H16" s="37"/>
      <c r="I16" s="37">
        <v>9971.31</v>
      </c>
      <c r="J16" s="37"/>
      <c r="K16" s="37"/>
      <c r="L16" s="37"/>
      <c r="M16" s="37"/>
      <c r="N16" s="37"/>
      <c r="O16" s="37"/>
    </row>
    <row r="17" spans="1:15" x14ac:dyDescent="0.25">
      <c r="A17" s="38" t="s">
        <v>826</v>
      </c>
      <c r="B17" s="39" t="s">
        <v>23</v>
      </c>
      <c r="C17" s="40">
        <v>9466.0300000000007</v>
      </c>
      <c r="D17" s="40"/>
      <c r="E17" s="40"/>
      <c r="F17" s="40"/>
      <c r="G17" s="40"/>
      <c r="H17" s="40"/>
      <c r="I17" s="40">
        <v>10002.67</v>
      </c>
      <c r="J17" s="40"/>
      <c r="K17" s="40"/>
      <c r="L17" s="40"/>
      <c r="M17" s="40"/>
      <c r="N17" s="40"/>
      <c r="O17" s="40"/>
    </row>
    <row r="18" spans="1:15" x14ac:dyDescent="0.25">
      <c r="A18" s="35" t="s">
        <v>825</v>
      </c>
      <c r="B18" s="36" t="s">
        <v>24</v>
      </c>
      <c r="C18" s="37">
        <v>9579.5</v>
      </c>
      <c r="D18" s="37"/>
      <c r="E18" s="37"/>
      <c r="F18" s="37"/>
      <c r="G18" s="37"/>
      <c r="H18" s="37"/>
      <c r="I18" s="37">
        <v>10511.55</v>
      </c>
      <c r="J18" s="37"/>
      <c r="K18" s="37"/>
      <c r="L18" s="37"/>
      <c r="M18" s="37"/>
      <c r="N18" s="37"/>
      <c r="O18" s="37"/>
    </row>
    <row r="19" spans="1:15" x14ac:dyDescent="0.25">
      <c r="A19" s="38" t="s">
        <v>824</v>
      </c>
      <c r="B19" s="39" t="s">
        <v>21</v>
      </c>
      <c r="C19" s="40">
        <v>9891.84</v>
      </c>
      <c r="D19" s="40"/>
      <c r="E19" s="40"/>
      <c r="F19" s="40"/>
      <c r="G19" s="40"/>
      <c r="H19" s="40"/>
      <c r="I19" s="40">
        <v>10359.459999999999</v>
      </c>
      <c r="J19" s="40"/>
      <c r="K19" s="40"/>
      <c r="L19" s="40"/>
      <c r="M19" s="40"/>
      <c r="N19" s="40"/>
      <c r="O19" s="40"/>
    </row>
    <row r="20" spans="1:15" x14ac:dyDescent="0.25">
      <c r="A20" s="35" t="s">
        <v>823</v>
      </c>
      <c r="B20" s="36" t="s">
        <v>22</v>
      </c>
      <c r="C20" s="37">
        <v>9390.49</v>
      </c>
      <c r="D20" s="37"/>
      <c r="E20" s="37"/>
      <c r="F20" s="37"/>
      <c r="G20" s="37"/>
      <c r="H20" s="37"/>
      <c r="I20" s="37">
        <v>9955.0499999999993</v>
      </c>
      <c r="J20" s="37"/>
      <c r="K20" s="37"/>
      <c r="L20" s="37"/>
      <c r="M20" s="37"/>
      <c r="N20" s="37"/>
      <c r="O20" s="37"/>
    </row>
    <row r="21" spans="1:15" x14ac:dyDescent="0.25">
      <c r="A21" s="38" t="s">
        <v>822</v>
      </c>
      <c r="B21" s="39" t="s">
        <v>821</v>
      </c>
      <c r="C21" s="40">
        <v>9712.06</v>
      </c>
      <c r="D21" s="40"/>
      <c r="E21" s="40"/>
      <c r="F21" s="40"/>
      <c r="G21" s="40"/>
      <c r="H21" s="40"/>
      <c r="I21" s="40">
        <v>10263.719999999999</v>
      </c>
      <c r="J21" s="40"/>
      <c r="K21" s="40"/>
      <c r="L21" s="40"/>
      <c r="M21" s="40"/>
      <c r="N21" s="40"/>
      <c r="O21" s="40"/>
    </row>
    <row r="22" spans="1:15" x14ac:dyDescent="0.25">
      <c r="A22" s="35" t="s">
        <v>820</v>
      </c>
      <c r="B22" s="36" t="s">
        <v>19</v>
      </c>
      <c r="C22" s="37">
        <v>9509.6299999999992</v>
      </c>
      <c r="D22" s="37"/>
      <c r="E22" s="37"/>
      <c r="F22" s="37"/>
      <c r="G22" s="37"/>
      <c r="H22" s="37"/>
      <c r="I22" s="37">
        <v>10019.52</v>
      </c>
      <c r="J22" s="37"/>
      <c r="K22" s="37"/>
      <c r="L22" s="37"/>
      <c r="M22" s="37"/>
      <c r="N22" s="37"/>
      <c r="O22" s="37"/>
    </row>
    <row r="23" spans="1:15" x14ac:dyDescent="0.25">
      <c r="A23" s="38" t="s">
        <v>819</v>
      </c>
      <c r="B23" s="39" t="s">
        <v>25</v>
      </c>
      <c r="C23" s="40">
        <v>9508.85</v>
      </c>
      <c r="D23" s="40"/>
      <c r="E23" s="40"/>
      <c r="F23" s="40"/>
      <c r="G23" s="40"/>
      <c r="H23" s="40"/>
      <c r="I23" s="40">
        <v>9885.34</v>
      </c>
      <c r="J23" s="40"/>
      <c r="K23" s="40"/>
      <c r="L23" s="40"/>
      <c r="M23" s="40"/>
      <c r="N23" s="40"/>
      <c r="O23" s="40"/>
    </row>
    <row r="24" spans="1:15" x14ac:dyDescent="0.25">
      <c r="A24" s="35" t="s">
        <v>818</v>
      </c>
      <c r="B24" s="36" t="s">
        <v>817</v>
      </c>
      <c r="C24" s="37">
        <v>0</v>
      </c>
      <c r="D24" s="37"/>
      <c r="E24" s="37"/>
      <c r="F24" s="37"/>
      <c r="G24" s="37"/>
      <c r="H24" s="37"/>
      <c r="I24" s="37">
        <v>0</v>
      </c>
      <c r="J24" s="37"/>
      <c r="K24" s="37"/>
      <c r="L24" s="37"/>
      <c r="M24" s="37"/>
      <c r="N24" s="37"/>
      <c r="O24" s="37"/>
    </row>
    <row r="25" spans="1:15" x14ac:dyDescent="0.25">
      <c r="A25" s="38" t="s">
        <v>816</v>
      </c>
      <c r="B25" s="39" t="s">
        <v>815</v>
      </c>
      <c r="C25" s="40">
        <v>8749.17</v>
      </c>
      <c r="D25" s="40"/>
      <c r="E25" s="40"/>
      <c r="F25" s="40"/>
      <c r="G25" s="40"/>
      <c r="H25" s="40"/>
      <c r="I25" s="40">
        <v>9202.67</v>
      </c>
      <c r="J25" s="40"/>
      <c r="K25" s="40"/>
      <c r="L25" s="40"/>
      <c r="M25" s="40"/>
      <c r="N25" s="40"/>
      <c r="O25" s="40"/>
    </row>
    <row r="26" spans="1:15" x14ac:dyDescent="0.25">
      <c r="A26" s="35" t="s">
        <v>814</v>
      </c>
      <c r="B26" s="36" t="s">
        <v>813</v>
      </c>
      <c r="C26" s="37">
        <v>0</v>
      </c>
      <c r="D26" s="37"/>
      <c r="E26" s="37"/>
      <c r="F26" s="37"/>
      <c r="G26" s="37"/>
      <c r="H26" s="37"/>
      <c r="I26" s="37">
        <v>0</v>
      </c>
      <c r="J26" s="37"/>
      <c r="K26" s="37"/>
      <c r="L26" s="37"/>
      <c r="M26" s="37"/>
      <c r="N26" s="37"/>
      <c r="O26" s="37"/>
    </row>
    <row r="27" spans="1:15" x14ac:dyDescent="0.25">
      <c r="A27" s="38" t="s">
        <v>812</v>
      </c>
      <c r="B27" s="39" t="s">
        <v>29</v>
      </c>
      <c r="C27" s="40">
        <v>9755.02</v>
      </c>
      <c r="D27" s="40"/>
      <c r="E27" s="40"/>
      <c r="F27" s="40"/>
      <c r="G27" s="40"/>
      <c r="H27" s="40"/>
      <c r="I27" s="40">
        <v>10298.290000000001</v>
      </c>
      <c r="J27" s="40"/>
      <c r="K27" s="40"/>
      <c r="L27" s="40"/>
      <c r="M27" s="40"/>
      <c r="N27" s="40"/>
      <c r="O27" s="40"/>
    </row>
    <row r="28" spans="1:15" x14ac:dyDescent="0.25">
      <c r="A28" s="35" t="s">
        <v>811</v>
      </c>
      <c r="B28" s="36" t="s">
        <v>28</v>
      </c>
      <c r="C28" s="37">
        <v>9254.6</v>
      </c>
      <c r="D28" s="37"/>
      <c r="E28" s="37"/>
      <c r="F28" s="37"/>
      <c r="G28" s="37"/>
      <c r="H28" s="37"/>
      <c r="I28" s="37">
        <v>9762.7999999999993</v>
      </c>
      <c r="J28" s="37"/>
      <c r="K28" s="37"/>
      <c r="L28" s="37"/>
      <c r="M28" s="37"/>
      <c r="N28" s="37"/>
      <c r="O28" s="37"/>
    </row>
    <row r="29" spans="1:15" x14ac:dyDescent="0.25">
      <c r="A29" s="38" t="s">
        <v>810</v>
      </c>
      <c r="B29" s="39" t="s">
        <v>31</v>
      </c>
      <c r="C29" s="40">
        <v>9851.33</v>
      </c>
      <c r="D29" s="40"/>
      <c r="E29" s="40"/>
      <c r="F29" s="40"/>
      <c r="G29" s="40"/>
      <c r="H29" s="40"/>
      <c r="I29" s="40">
        <v>10416.799999999999</v>
      </c>
      <c r="J29" s="40"/>
      <c r="K29" s="40"/>
      <c r="L29" s="40"/>
      <c r="M29" s="40"/>
      <c r="N29" s="40"/>
      <c r="O29" s="40"/>
    </row>
    <row r="30" spans="1:15" x14ac:dyDescent="0.25">
      <c r="A30" s="35" t="s">
        <v>809</v>
      </c>
      <c r="B30" s="36" t="s">
        <v>27</v>
      </c>
      <c r="C30" s="37">
        <v>9519.15</v>
      </c>
      <c r="D30" s="37"/>
      <c r="E30" s="37"/>
      <c r="F30" s="37"/>
      <c r="G30" s="37"/>
      <c r="H30" s="37"/>
      <c r="I30" s="37">
        <v>9928.52</v>
      </c>
      <c r="J30" s="37"/>
      <c r="K30" s="37"/>
      <c r="L30" s="37"/>
      <c r="M30" s="37"/>
      <c r="N30" s="37"/>
      <c r="O30" s="37"/>
    </row>
    <row r="31" spans="1:15" x14ac:dyDescent="0.25">
      <c r="A31" s="38" t="s">
        <v>808</v>
      </c>
      <c r="B31" s="39" t="s">
        <v>30</v>
      </c>
      <c r="C31" s="40">
        <v>9051.2800000000007</v>
      </c>
      <c r="D31" s="40"/>
      <c r="E31" s="40"/>
      <c r="F31" s="40"/>
      <c r="G31" s="40"/>
      <c r="H31" s="40"/>
      <c r="I31" s="40">
        <v>9588.61</v>
      </c>
      <c r="J31" s="40"/>
      <c r="K31" s="40"/>
      <c r="L31" s="40"/>
      <c r="M31" s="40"/>
      <c r="N31" s="40"/>
      <c r="O31" s="40"/>
    </row>
    <row r="32" spans="1:15" x14ac:dyDescent="0.25">
      <c r="A32" s="35" t="s">
        <v>807</v>
      </c>
      <c r="B32" s="36" t="s">
        <v>806</v>
      </c>
      <c r="C32" s="37">
        <v>9529.0499999999993</v>
      </c>
      <c r="D32" s="37"/>
      <c r="E32" s="37"/>
      <c r="F32" s="37"/>
      <c r="G32" s="37"/>
      <c r="H32" s="37"/>
      <c r="I32" s="37">
        <v>10061.69</v>
      </c>
      <c r="J32" s="37"/>
      <c r="K32" s="37"/>
      <c r="L32" s="37"/>
      <c r="M32" s="37"/>
      <c r="N32" s="37"/>
      <c r="O32" s="37"/>
    </row>
    <row r="33" spans="1:15" x14ac:dyDescent="0.25">
      <c r="A33" s="38" t="s">
        <v>805</v>
      </c>
      <c r="B33" s="39" t="s">
        <v>804</v>
      </c>
      <c r="C33" s="40">
        <v>0</v>
      </c>
      <c r="D33" s="40"/>
      <c r="E33" s="40"/>
      <c r="F33" s="40"/>
      <c r="G33" s="40"/>
      <c r="H33" s="40"/>
      <c r="I33" s="40">
        <v>0</v>
      </c>
      <c r="J33" s="40"/>
      <c r="K33" s="40"/>
      <c r="L33" s="40"/>
      <c r="M33" s="40"/>
      <c r="N33" s="40"/>
      <c r="O33" s="40"/>
    </row>
    <row r="34" spans="1:15" x14ac:dyDescent="0.25">
      <c r="A34" s="35" t="s">
        <v>803</v>
      </c>
      <c r="B34" s="36" t="s">
        <v>40</v>
      </c>
      <c r="C34" s="37">
        <v>9922.35</v>
      </c>
      <c r="D34" s="37"/>
      <c r="E34" s="37"/>
      <c r="F34" s="37"/>
      <c r="G34" s="37"/>
      <c r="H34" s="37"/>
      <c r="I34" s="37">
        <v>10463.450000000001</v>
      </c>
      <c r="J34" s="37"/>
      <c r="K34" s="37"/>
      <c r="L34" s="37"/>
      <c r="M34" s="37"/>
      <c r="N34" s="37"/>
      <c r="O34" s="37"/>
    </row>
    <row r="35" spans="1:15" x14ac:dyDescent="0.25">
      <c r="A35" s="38" t="s">
        <v>802</v>
      </c>
      <c r="B35" s="39" t="s">
        <v>37</v>
      </c>
      <c r="C35" s="40">
        <v>9890.7199999999993</v>
      </c>
      <c r="D35" s="40"/>
      <c r="E35" s="40"/>
      <c r="F35" s="40"/>
      <c r="G35" s="40"/>
      <c r="H35" s="40"/>
      <c r="I35" s="40">
        <v>10510.32</v>
      </c>
      <c r="J35" s="40"/>
      <c r="K35" s="40"/>
      <c r="L35" s="40"/>
      <c r="M35" s="40"/>
      <c r="N35" s="40"/>
      <c r="O35" s="40"/>
    </row>
    <row r="36" spans="1:15" x14ac:dyDescent="0.25">
      <c r="A36" s="35" t="s">
        <v>801</v>
      </c>
      <c r="B36" s="36" t="s">
        <v>38</v>
      </c>
      <c r="C36" s="37">
        <v>10157.34</v>
      </c>
      <c r="D36" s="37"/>
      <c r="E36" s="37"/>
      <c r="F36" s="37"/>
      <c r="G36" s="37"/>
      <c r="H36" s="37"/>
      <c r="I36" s="37">
        <v>10687.87</v>
      </c>
      <c r="J36" s="37"/>
      <c r="K36" s="37"/>
      <c r="L36" s="37"/>
      <c r="M36" s="37"/>
      <c r="N36" s="37"/>
      <c r="O36" s="37"/>
    </row>
    <row r="37" spans="1:15" x14ac:dyDescent="0.25">
      <c r="A37" s="38" t="s">
        <v>800</v>
      </c>
      <c r="B37" s="39" t="s">
        <v>36</v>
      </c>
      <c r="C37" s="40">
        <v>10321.31</v>
      </c>
      <c r="D37" s="40"/>
      <c r="E37" s="40"/>
      <c r="F37" s="40"/>
      <c r="G37" s="40"/>
      <c r="H37" s="40"/>
      <c r="I37" s="40">
        <v>10781.81</v>
      </c>
      <c r="J37" s="40"/>
      <c r="K37" s="40"/>
      <c r="L37" s="40"/>
      <c r="M37" s="40"/>
      <c r="N37" s="40"/>
      <c r="O37" s="40"/>
    </row>
    <row r="38" spans="1:15" x14ac:dyDescent="0.25">
      <c r="A38" s="35" t="s">
        <v>799</v>
      </c>
      <c r="B38" s="36" t="s">
        <v>41</v>
      </c>
      <c r="C38" s="37">
        <v>9904.09</v>
      </c>
      <c r="D38" s="37"/>
      <c r="E38" s="37"/>
      <c r="F38" s="37"/>
      <c r="G38" s="37"/>
      <c r="H38" s="37"/>
      <c r="I38" s="37">
        <v>10475.299999999999</v>
      </c>
      <c r="J38" s="37"/>
      <c r="K38" s="37"/>
      <c r="L38" s="37"/>
      <c r="M38" s="37"/>
      <c r="N38" s="37"/>
      <c r="O38" s="37"/>
    </row>
    <row r="39" spans="1:15" x14ac:dyDescent="0.25">
      <c r="A39" s="38" t="s">
        <v>798</v>
      </c>
      <c r="B39" s="39" t="s">
        <v>35</v>
      </c>
      <c r="C39" s="40">
        <v>10063.68</v>
      </c>
      <c r="D39" s="40"/>
      <c r="E39" s="40"/>
      <c r="F39" s="40"/>
      <c r="G39" s="40"/>
      <c r="H39" s="40"/>
      <c r="I39" s="40">
        <v>10632.67</v>
      </c>
      <c r="J39" s="40"/>
      <c r="K39" s="40"/>
      <c r="L39" s="40"/>
      <c r="M39" s="40"/>
      <c r="N39" s="40"/>
      <c r="O39" s="40"/>
    </row>
    <row r="40" spans="1:15" x14ac:dyDescent="0.25">
      <c r="A40" s="35" t="s">
        <v>797</v>
      </c>
      <c r="B40" s="36" t="s">
        <v>34</v>
      </c>
      <c r="C40" s="37">
        <v>9982.11</v>
      </c>
      <c r="D40" s="37"/>
      <c r="E40" s="37"/>
      <c r="F40" s="37"/>
      <c r="G40" s="37"/>
      <c r="H40" s="37"/>
      <c r="I40" s="37">
        <v>10525.25</v>
      </c>
      <c r="J40" s="37"/>
      <c r="K40" s="37"/>
      <c r="L40" s="37"/>
      <c r="M40" s="37"/>
      <c r="N40" s="37"/>
      <c r="O40" s="37"/>
    </row>
    <row r="41" spans="1:15" x14ac:dyDescent="0.25">
      <c r="A41" s="38" t="s">
        <v>796</v>
      </c>
      <c r="B41" s="39" t="s">
        <v>33</v>
      </c>
      <c r="C41" s="40">
        <v>10063.08</v>
      </c>
      <c r="D41" s="40"/>
      <c r="E41" s="40"/>
      <c r="F41" s="40"/>
      <c r="G41" s="40"/>
      <c r="H41" s="40"/>
      <c r="I41" s="40">
        <v>10628.29</v>
      </c>
      <c r="J41" s="40"/>
      <c r="K41" s="40"/>
      <c r="L41" s="40"/>
      <c r="M41" s="40"/>
      <c r="N41" s="40"/>
      <c r="O41" s="40"/>
    </row>
    <row r="42" spans="1:15" x14ac:dyDescent="0.25">
      <c r="A42" s="35" t="s">
        <v>795</v>
      </c>
      <c r="B42" s="36" t="s">
        <v>39</v>
      </c>
      <c r="C42" s="37">
        <v>9907.2999999999993</v>
      </c>
      <c r="D42" s="37"/>
      <c r="E42" s="37"/>
      <c r="F42" s="37"/>
      <c r="G42" s="37"/>
      <c r="H42" s="37"/>
      <c r="I42" s="37">
        <v>10308.950000000001</v>
      </c>
      <c r="J42" s="37"/>
      <c r="K42" s="37"/>
      <c r="L42" s="37"/>
      <c r="M42" s="37"/>
      <c r="N42" s="37"/>
      <c r="O42" s="37"/>
    </row>
    <row r="43" spans="1:15" x14ac:dyDescent="0.25">
      <c r="A43" s="38" t="s">
        <v>794</v>
      </c>
      <c r="B43" s="39" t="s">
        <v>793</v>
      </c>
      <c r="C43" s="40">
        <v>9465.7900000000009</v>
      </c>
      <c r="D43" s="40"/>
      <c r="E43" s="40"/>
      <c r="F43" s="40"/>
      <c r="G43" s="40"/>
      <c r="H43" s="40"/>
      <c r="I43" s="40">
        <v>9997.86</v>
      </c>
      <c r="J43" s="40"/>
      <c r="K43" s="40"/>
      <c r="L43" s="40"/>
      <c r="M43" s="40"/>
      <c r="N43" s="40"/>
      <c r="O43" s="40"/>
    </row>
    <row r="44" spans="1:15" x14ac:dyDescent="0.25">
      <c r="A44" s="35" t="s">
        <v>792</v>
      </c>
      <c r="B44" s="36" t="s">
        <v>791</v>
      </c>
      <c r="C44" s="37">
        <v>0</v>
      </c>
      <c r="D44" s="37"/>
      <c r="E44" s="37"/>
      <c r="F44" s="37"/>
      <c r="G44" s="37"/>
      <c r="H44" s="37"/>
      <c r="I44" s="37">
        <v>0</v>
      </c>
      <c r="J44" s="37"/>
      <c r="K44" s="37"/>
      <c r="L44" s="37"/>
      <c r="M44" s="37"/>
      <c r="N44" s="37"/>
      <c r="O44" s="37"/>
    </row>
    <row r="45" spans="1:15" x14ac:dyDescent="0.25">
      <c r="A45" s="38" t="s">
        <v>858</v>
      </c>
      <c r="B45" s="39" t="s">
        <v>859</v>
      </c>
      <c r="C45" s="40">
        <v>9334.39</v>
      </c>
      <c r="D45" s="40"/>
      <c r="E45" s="40"/>
      <c r="F45" s="40"/>
      <c r="G45" s="40"/>
      <c r="H45" s="40"/>
      <c r="I45" s="40">
        <v>9826.77</v>
      </c>
      <c r="J45" s="40"/>
      <c r="K45" s="40"/>
      <c r="L45" s="40"/>
      <c r="M45" s="40"/>
      <c r="N45" s="40"/>
      <c r="O45" s="40"/>
    </row>
    <row r="46" spans="1:15" x14ac:dyDescent="0.25">
      <c r="A46" s="35" t="s">
        <v>790</v>
      </c>
      <c r="B46" s="36" t="s">
        <v>789</v>
      </c>
      <c r="C46" s="37">
        <v>0</v>
      </c>
      <c r="D46" s="37"/>
      <c r="E46" s="37"/>
      <c r="F46" s="37"/>
      <c r="G46" s="37"/>
      <c r="H46" s="37"/>
      <c r="I46" s="37">
        <v>0</v>
      </c>
      <c r="J46" s="37"/>
      <c r="K46" s="37"/>
      <c r="L46" s="37"/>
      <c r="M46" s="37"/>
      <c r="N46" s="37"/>
      <c r="O46" s="37"/>
    </row>
    <row r="47" spans="1:15" x14ac:dyDescent="0.25">
      <c r="A47" s="38" t="s">
        <v>788</v>
      </c>
      <c r="B47" s="39" t="s">
        <v>43</v>
      </c>
      <c r="C47" s="40">
        <v>9795.64</v>
      </c>
      <c r="D47" s="40"/>
      <c r="E47" s="40"/>
      <c r="F47" s="40"/>
      <c r="G47" s="40"/>
      <c r="H47" s="40"/>
      <c r="I47" s="40">
        <v>10292.74</v>
      </c>
      <c r="J47" s="40"/>
      <c r="K47" s="40"/>
      <c r="L47" s="40"/>
      <c r="M47" s="40"/>
      <c r="N47" s="40"/>
      <c r="O47" s="40"/>
    </row>
    <row r="48" spans="1:15" x14ac:dyDescent="0.25">
      <c r="A48" s="35" t="s">
        <v>787</v>
      </c>
      <c r="B48" s="36" t="s">
        <v>44</v>
      </c>
      <c r="C48" s="37">
        <v>8959.2199999999993</v>
      </c>
      <c r="D48" s="37"/>
      <c r="E48" s="37"/>
      <c r="F48" s="37"/>
      <c r="G48" s="37"/>
      <c r="H48" s="37"/>
      <c r="I48" s="37">
        <v>9431.2199999999993</v>
      </c>
      <c r="J48" s="37"/>
      <c r="K48" s="37"/>
      <c r="L48" s="37"/>
      <c r="M48" s="37"/>
      <c r="N48" s="37"/>
      <c r="O48" s="37"/>
    </row>
    <row r="49" spans="1:15" x14ac:dyDescent="0.25">
      <c r="A49" s="38" t="s">
        <v>786</v>
      </c>
      <c r="B49" s="39" t="s">
        <v>49</v>
      </c>
      <c r="C49" s="40">
        <v>9308.33</v>
      </c>
      <c r="D49" s="40"/>
      <c r="E49" s="40"/>
      <c r="F49" s="40"/>
      <c r="G49" s="40"/>
      <c r="H49" s="40"/>
      <c r="I49" s="40">
        <v>10092.57</v>
      </c>
      <c r="J49" s="40"/>
      <c r="K49" s="40"/>
      <c r="L49" s="40"/>
      <c r="M49" s="40"/>
      <c r="N49" s="40"/>
      <c r="O49" s="40"/>
    </row>
    <row r="50" spans="1:15" x14ac:dyDescent="0.25">
      <c r="A50" s="35" t="s">
        <v>785</v>
      </c>
      <c r="B50" s="36" t="s">
        <v>50</v>
      </c>
      <c r="C50" s="37">
        <v>9539.4500000000007</v>
      </c>
      <c r="D50" s="37"/>
      <c r="E50" s="37"/>
      <c r="F50" s="37"/>
      <c r="G50" s="37"/>
      <c r="H50" s="37"/>
      <c r="I50" s="37">
        <v>10101.530000000001</v>
      </c>
      <c r="J50" s="37"/>
      <c r="K50" s="37"/>
      <c r="L50" s="37"/>
      <c r="M50" s="37"/>
      <c r="N50" s="37"/>
      <c r="O50" s="37"/>
    </row>
    <row r="51" spans="1:15" x14ac:dyDescent="0.25">
      <c r="A51" s="38" t="s">
        <v>784</v>
      </c>
      <c r="B51" s="39" t="s">
        <v>46</v>
      </c>
      <c r="C51" s="40">
        <v>9569</v>
      </c>
      <c r="D51" s="40"/>
      <c r="E51" s="40"/>
      <c r="F51" s="40"/>
      <c r="G51" s="40"/>
      <c r="H51" s="40"/>
      <c r="I51" s="40">
        <v>10056.99</v>
      </c>
      <c r="J51" s="40"/>
      <c r="K51" s="40"/>
      <c r="L51" s="40"/>
      <c r="M51" s="40"/>
      <c r="N51" s="40"/>
      <c r="O51" s="40"/>
    </row>
    <row r="52" spans="1:15" x14ac:dyDescent="0.25">
      <c r="A52" s="35" t="s">
        <v>783</v>
      </c>
      <c r="B52" s="36" t="s">
        <v>47</v>
      </c>
      <c r="C52" s="37">
        <v>9544.81</v>
      </c>
      <c r="D52" s="37"/>
      <c r="E52" s="37"/>
      <c r="F52" s="37"/>
      <c r="G52" s="37"/>
      <c r="H52" s="37"/>
      <c r="I52" s="37">
        <v>9948.9599999999991</v>
      </c>
      <c r="J52" s="37"/>
      <c r="K52" s="37"/>
      <c r="L52" s="37"/>
      <c r="M52" s="37"/>
      <c r="N52" s="37"/>
      <c r="O52" s="37"/>
    </row>
    <row r="53" spans="1:15" x14ac:dyDescent="0.25">
      <c r="A53" s="38" t="s">
        <v>782</v>
      </c>
      <c r="B53" s="39" t="s">
        <v>51</v>
      </c>
      <c r="C53" s="40">
        <v>9504.51</v>
      </c>
      <c r="D53" s="40"/>
      <c r="E53" s="40"/>
      <c r="F53" s="40"/>
      <c r="G53" s="40"/>
      <c r="H53" s="40"/>
      <c r="I53" s="40">
        <v>10030.66</v>
      </c>
      <c r="J53" s="40"/>
      <c r="K53" s="40"/>
      <c r="L53" s="40"/>
      <c r="M53" s="40"/>
      <c r="N53" s="40"/>
      <c r="O53" s="40"/>
    </row>
    <row r="54" spans="1:15" x14ac:dyDescent="0.25">
      <c r="A54" s="35" t="s">
        <v>781</v>
      </c>
      <c r="B54" s="36" t="s">
        <v>48</v>
      </c>
      <c r="C54" s="37">
        <v>9530.11</v>
      </c>
      <c r="D54" s="37"/>
      <c r="E54" s="37"/>
      <c r="F54" s="37"/>
      <c r="G54" s="37"/>
      <c r="H54" s="37"/>
      <c r="I54" s="37">
        <v>10073.6</v>
      </c>
      <c r="J54" s="37"/>
      <c r="K54" s="37"/>
      <c r="L54" s="37"/>
      <c r="M54" s="37"/>
      <c r="N54" s="37"/>
      <c r="O54" s="37"/>
    </row>
    <row r="55" spans="1:15" x14ac:dyDescent="0.25">
      <c r="A55" s="38" t="s">
        <v>780</v>
      </c>
      <c r="B55" s="39" t="s">
        <v>779</v>
      </c>
      <c r="C55" s="40">
        <v>0</v>
      </c>
      <c r="D55" s="40"/>
      <c r="E55" s="40"/>
      <c r="F55" s="40"/>
      <c r="G55" s="40"/>
      <c r="H55" s="40"/>
      <c r="I55" s="40">
        <v>0</v>
      </c>
      <c r="J55" s="40"/>
      <c r="K55" s="40"/>
      <c r="L55" s="40"/>
      <c r="M55" s="40"/>
      <c r="N55" s="40"/>
      <c r="O55" s="40"/>
    </row>
    <row r="56" spans="1:15" x14ac:dyDescent="0.25">
      <c r="A56" s="35" t="s">
        <v>778</v>
      </c>
      <c r="B56" s="36" t="s">
        <v>56</v>
      </c>
      <c r="C56" s="37">
        <v>9834.1299999999992</v>
      </c>
      <c r="D56" s="37"/>
      <c r="E56" s="37"/>
      <c r="F56" s="37"/>
      <c r="G56" s="37"/>
      <c r="H56" s="37"/>
      <c r="I56" s="37">
        <v>10556.19</v>
      </c>
      <c r="J56" s="37"/>
      <c r="K56" s="37"/>
      <c r="L56" s="37"/>
      <c r="M56" s="37"/>
      <c r="N56" s="37"/>
      <c r="O56" s="37"/>
    </row>
    <row r="57" spans="1:15" x14ac:dyDescent="0.25">
      <c r="A57" s="38" t="s">
        <v>777</v>
      </c>
      <c r="B57" s="39" t="s">
        <v>53</v>
      </c>
      <c r="C57" s="40">
        <v>9560.7900000000009</v>
      </c>
      <c r="D57" s="40"/>
      <c r="E57" s="40"/>
      <c r="F57" s="40"/>
      <c r="G57" s="40"/>
      <c r="H57" s="40"/>
      <c r="I57" s="40">
        <v>10085.56</v>
      </c>
      <c r="J57" s="40"/>
      <c r="K57" s="40"/>
      <c r="L57" s="40"/>
      <c r="M57" s="40"/>
      <c r="N57" s="40"/>
      <c r="O57" s="40"/>
    </row>
    <row r="58" spans="1:15" x14ac:dyDescent="0.25">
      <c r="A58" s="35" t="s">
        <v>776</v>
      </c>
      <c r="B58" s="36" t="s">
        <v>57</v>
      </c>
      <c r="C58" s="37">
        <v>10398.41</v>
      </c>
      <c r="D58" s="37"/>
      <c r="E58" s="37"/>
      <c r="F58" s="37"/>
      <c r="G58" s="37"/>
      <c r="H58" s="37"/>
      <c r="I58" s="37">
        <v>10900.45</v>
      </c>
      <c r="J58" s="37"/>
      <c r="K58" s="37"/>
      <c r="L58" s="37"/>
      <c r="M58" s="37"/>
      <c r="N58" s="37"/>
      <c r="O58" s="37"/>
    </row>
    <row r="59" spans="1:15" x14ac:dyDescent="0.25">
      <c r="A59" s="38" t="s">
        <v>775</v>
      </c>
      <c r="B59" s="39" t="s">
        <v>54</v>
      </c>
      <c r="C59" s="40">
        <v>9350.26</v>
      </c>
      <c r="D59" s="40"/>
      <c r="E59" s="40"/>
      <c r="F59" s="40"/>
      <c r="G59" s="40"/>
      <c r="H59" s="40"/>
      <c r="I59" s="40">
        <v>9967.81</v>
      </c>
      <c r="J59" s="40"/>
      <c r="K59" s="40"/>
      <c r="L59" s="40"/>
      <c r="M59" s="40"/>
      <c r="N59" s="40"/>
      <c r="O59" s="40"/>
    </row>
    <row r="60" spans="1:15" x14ac:dyDescent="0.25">
      <c r="A60" s="35" t="s">
        <v>774</v>
      </c>
      <c r="B60" s="36" t="s">
        <v>55</v>
      </c>
      <c r="C60" s="37">
        <v>9621.07</v>
      </c>
      <c r="D60" s="37"/>
      <c r="E60" s="37"/>
      <c r="F60" s="37"/>
      <c r="G60" s="37"/>
      <c r="H60" s="37"/>
      <c r="I60" s="37">
        <v>10122.280000000001</v>
      </c>
      <c r="J60" s="37"/>
      <c r="K60" s="37"/>
      <c r="L60" s="37"/>
      <c r="M60" s="37"/>
      <c r="N60" s="37"/>
      <c r="O60" s="37"/>
    </row>
    <row r="61" spans="1:15" x14ac:dyDescent="0.25">
      <c r="A61" s="38" t="s">
        <v>773</v>
      </c>
      <c r="B61" s="39" t="s">
        <v>58</v>
      </c>
      <c r="C61" s="40">
        <v>9364.3799999999992</v>
      </c>
      <c r="D61" s="40"/>
      <c r="E61" s="40"/>
      <c r="F61" s="40"/>
      <c r="G61" s="40"/>
      <c r="H61" s="40"/>
      <c r="I61" s="40">
        <v>9905.73</v>
      </c>
      <c r="J61" s="40"/>
      <c r="K61" s="40"/>
      <c r="L61" s="40"/>
      <c r="M61" s="40"/>
      <c r="N61" s="40"/>
      <c r="O61" s="40"/>
    </row>
    <row r="62" spans="1:15" x14ac:dyDescent="0.25">
      <c r="A62" s="35" t="s">
        <v>772</v>
      </c>
      <c r="B62" s="36" t="s">
        <v>62</v>
      </c>
      <c r="C62" s="37">
        <v>10269.92</v>
      </c>
      <c r="D62" s="37"/>
      <c r="E62" s="37"/>
      <c r="F62" s="37"/>
      <c r="G62" s="37"/>
      <c r="H62" s="37"/>
      <c r="I62" s="37">
        <v>10740.3</v>
      </c>
      <c r="J62" s="37"/>
      <c r="K62" s="37"/>
      <c r="L62" s="37"/>
      <c r="M62" s="37"/>
      <c r="N62" s="37"/>
      <c r="O62" s="37"/>
    </row>
    <row r="63" spans="1:15" x14ac:dyDescent="0.25">
      <c r="A63" s="38" t="s">
        <v>771</v>
      </c>
      <c r="B63" s="39" t="s">
        <v>60</v>
      </c>
      <c r="C63" s="40">
        <v>9426.59</v>
      </c>
      <c r="D63" s="40"/>
      <c r="E63" s="40"/>
      <c r="F63" s="40"/>
      <c r="G63" s="40"/>
      <c r="H63" s="40"/>
      <c r="I63" s="40">
        <v>9962.58</v>
      </c>
      <c r="J63" s="40"/>
      <c r="K63" s="40"/>
      <c r="L63" s="40"/>
      <c r="M63" s="40"/>
      <c r="N63" s="40"/>
      <c r="O63" s="40"/>
    </row>
    <row r="64" spans="1:15" x14ac:dyDescent="0.25">
      <c r="A64" s="35" t="s">
        <v>770</v>
      </c>
      <c r="B64" s="36" t="s">
        <v>63</v>
      </c>
      <c r="C64" s="37">
        <v>10117.549999999999</v>
      </c>
      <c r="D64" s="37"/>
      <c r="E64" s="37"/>
      <c r="F64" s="37"/>
      <c r="G64" s="37"/>
      <c r="H64" s="37"/>
      <c r="I64" s="37">
        <v>10656.76</v>
      </c>
      <c r="J64" s="37"/>
      <c r="K64" s="37"/>
      <c r="L64" s="37"/>
      <c r="M64" s="37"/>
      <c r="N64" s="37"/>
      <c r="O64" s="37"/>
    </row>
    <row r="65" spans="1:15" x14ac:dyDescent="0.25">
      <c r="A65" s="38" t="s">
        <v>769</v>
      </c>
      <c r="B65" s="39" t="s">
        <v>61</v>
      </c>
      <c r="C65" s="40">
        <v>9529.67</v>
      </c>
      <c r="D65" s="40"/>
      <c r="E65" s="40"/>
      <c r="F65" s="40"/>
      <c r="G65" s="40"/>
      <c r="H65" s="40"/>
      <c r="I65" s="40">
        <v>10125.15</v>
      </c>
      <c r="J65" s="40"/>
      <c r="K65" s="40"/>
      <c r="L65" s="40"/>
      <c r="M65" s="40"/>
      <c r="N65" s="40"/>
      <c r="O65" s="40"/>
    </row>
    <row r="66" spans="1:15" x14ac:dyDescent="0.25">
      <c r="A66" s="35" t="s">
        <v>768</v>
      </c>
      <c r="B66" s="36" t="s">
        <v>64</v>
      </c>
      <c r="C66" s="37">
        <v>9475.69</v>
      </c>
      <c r="D66" s="37"/>
      <c r="E66" s="37"/>
      <c r="F66" s="37"/>
      <c r="G66" s="37"/>
      <c r="H66" s="37"/>
      <c r="I66" s="37">
        <v>9866.3799999999992</v>
      </c>
      <c r="J66" s="37"/>
      <c r="K66" s="37"/>
      <c r="L66" s="37"/>
      <c r="M66" s="37"/>
      <c r="N66" s="37"/>
      <c r="O66" s="37"/>
    </row>
    <row r="67" spans="1:15" x14ac:dyDescent="0.25">
      <c r="A67" s="38" t="s">
        <v>767</v>
      </c>
      <c r="B67" s="39" t="s">
        <v>68</v>
      </c>
      <c r="C67" s="40">
        <v>9519.06</v>
      </c>
      <c r="D67" s="40"/>
      <c r="E67" s="40"/>
      <c r="F67" s="40"/>
      <c r="G67" s="40"/>
      <c r="H67" s="40"/>
      <c r="I67" s="40">
        <v>10053.52</v>
      </c>
      <c r="J67" s="40"/>
      <c r="K67" s="40"/>
      <c r="L67" s="40"/>
      <c r="M67" s="40"/>
      <c r="N67" s="40"/>
      <c r="O67" s="40"/>
    </row>
    <row r="68" spans="1:15" x14ac:dyDescent="0.25">
      <c r="A68" s="35" t="s">
        <v>766</v>
      </c>
      <c r="B68" s="36" t="s">
        <v>67</v>
      </c>
      <c r="C68" s="37">
        <v>9300.94</v>
      </c>
      <c r="D68" s="37"/>
      <c r="E68" s="37"/>
      <c r="F68" s="37"/>
      <c r="G68" s="37"/>
      <c r="H68" s="37"/>
      <c r="I68" s="37">
        <v>10038.34</v>
      </c>
      <c r="J68" s="37"/>
      <c r="K68" s="37"/>
      <c r="L68" s="37"/>
      <c r="M68" s="37"/>
      <c r="N68" s="37"/>
      <c r="O68" s="37"/>
    </row>
    <row r="69" spans="1:15" x14ac:dyDescent="0.25">
      <c r="A69" s="38" t="s">
        <v>765</v>
      </c>
      <c r="B69" s="39" t="s">
        <v>69</v>
      </c>
      <c r="C69" s="40">
        <v>10523.51</v>
      </c>
      <c r="D69" s="40"/>
      <c r="E69" s="40"/>
      <c r="F69" s="40"/>
      <c r="G69" s="40"/>
      <c r="H69" s="40"/>
      <c r="I69" s="40">
        <v>10649.29</v>
      </c>
      <c r="J69" s="40"/>
      <c r="K69" s="40"/>
      <c r="L69" s="40"/>
      <c r="M69" s="40"/>
      <c r="N69" s="40"/>
      <c r="O69" s="40"/>
    </row>
    <row r="70" spans="1:15" x14ac:dyDescent="0.25">
      <c r="A70" s="35" t="s">
        <v>764</v>
      </c>
      <c r="B70" s="36" t="s">
        <v>66</v>
      </c>
      <c r="C70" s="37">
        <v>9600.51</v>
      </c>
      <c r="D70" s="37"/>
      <c r="E70" s="37"/>
      <c r="F70" s="37"/>
      <c r="G70" s="37"/>
      <c r="H70" s="37"/>
      <c r="I70" s="37">
        <v>10187.59</v>
      </c>
      <c r="J70" s="37"/>
      <c r="K70" s="37"/>
      <c r="L70" s="37"/>
      <c r="M70" s="37"/>
      <c r="N70" s="37"/>
      <c r="O70" s="37"/>
    </row>
    <row r="71" spans="1:15" x14ac:dyDescent="0.25">
      <c r="A71" s="38" t="s">
        <v>763</v>
      </c>
      <c r="B71" s="39" t="s">
        <v>762</v>
      </c>
      <c r="C71" s="40">
        <v>0</v>
      </c>
      <c r="D71" s="40"/>
      <c r="E71" s="40"/>
      <c r="F71" s="40"/>
      <c r="G71" s="40"/>
      <c r="H71" s="40"/>
      <c r="I71" s="40">
        <v>0</v>
      </c>
      <c r="J71" s="40"/>
      <c r="K71" s="40"/>
      <c r="L71" s="40"/>
      <c r="M71" s="40"/>
      <c r="N71" s="40"/>
      <c r="O71" s="40"/>
    </row>
    <row r="72" spans="1:15" x14ac:dyDescent="0.25">
      <c r="A72" s="35" t="s">
        <v>761</v>
      </c>
      <c r="B72" s="36" t="s">
        <v>760</v>
      </c>
      <c r="C72" s="37">
        <v>0</v>
      </c>
      <c r="D72" s="37"/>
      <c r="E72" s="37"/>
      <c r="F72" s="37"/>
      <c r="G72" s="37"/>
      <c r="H72" s="37"/>
      <c r="I72" s="37">
        <v>0</v>
      </c>
      <c r="J72" s="37"/>
      <c r="K72" s="37"/>
      <c r="L72" s="37"/>
      <c r="M72" s="37"/>
      <c r="N72" s="37"/>
      <c r="O72" s="37"/>
    </row>
    <row r="73" spans="1:15" x14ac:dyDescent="0.25">
      <c r="A73" s="38" t="s">
        <v>759</v>
      </c>
      <c r="B73" s="39" t="s">
        <v>71</v>
      </c>
      <c r="C73" s="40">
        <v>9405.36</v>
      </c>
      <c r="D73" s="40"/>
      <c r="E73" s="40"/>
      <c r="F73" s="40"/>
      <c r="G73" s="40"/>
      <c r="H73" s="40"/>
      <c r="I73" s="40">
        <v>10369.209999999999</v>
      </c>
      <c r="J73" s="40"/>
      <c r="K73" s="40"/>
      <c r="L73" s="40"/>
      <c r="M73" s="40"/>
      <c r="N73" s="40"/>
      <c r="O73" s="40"/>
    </row>
    <row r="74" spans="1:15" x14ac:dyDescent="0.25">
      <c r="A74" s="35" t="s">
        <v>758</v>
      </c>
      <c r="B74" s="36" t="s">
        <v>80</v>
      </c>
      <c r="C74" s="37">
        <v>9478.19</v>
      </c>
      <c r="D74" s="37"/>
      <c r="E74" s="37"/>
      <c r="F74" s="37"/>
      <c r="G74" s="37"/>
      <c r="H74" s="37"/>
      <c r="I74" s="37">
        <v>10013.31</v>
      </c>
      <c r="J74" s="37"/>
      <c r="K74" s="37"/>
      <c r="L74" s="37"/>
      <c r="M74" s="37"/>
      <c r="N74" s="37"/>
      <c r="O74" s="37"/>
    </row>
    <row r="75" spans="1:15" x14ac:dyDescent="0.25">
      <c r="A75" s="38" t="s">
        <v>757</v>
      </c>
      <c r="B75" s="39" t="s">
        <v>77</v>
      </c>
      <c r="C75" s="40">
        <v>9519.3700000000008</v>
      </c>
      <c r="D75" s="40"/>
      <c r="E75" s="40"/>
      <c r="F75" s="40"/>
      <c r="G75" s="40"/>
      <c r="H75" s="40"/>
      <c r="I75" s="40">
        <v>10046.48</v>
      </c>
      <c r="J75" s="40"/>
      <c r="K75" s="40"/>
      <c r="L75" s="40"/>
      <c r="M75" s="40"/>
      <c r="N75" s="40"/>
      <c r="O75" s="40"/>
    </row>
    <row r="76" spans="1:15" x14ac:dyDescent="0.25">
      <c r="A76" s="35" t="s">
        <v>756</v>
      </c>
      <c r="B76" s="36" t="s">
        <v>81</v>
      </c>
      <c r="C76" s="37">
        <v>9414.91</v>
      </c>
      <c r="D76" s="37"/>
      <c r="E76" s="37"/>
      <c r="F76" s="37"/>
      <c r="G76" s="37"/>
      <c r="H76" s="37"/>
      <c r="I76" s="37">
        <v>10002.24</v>
      </c>
      <c r="J76" s="37"/>
      <c r="K76" s="37"/>
      <c r="L76" s="37"/>
      <c r="M76" s="37"/>
      <c r="N76" s="37"/>
      <c r="O76" s="37"/>
    </row>
    <row r="77" spans="1:15" x14ac:dyDescent="0.25">
      <c r="A77" s="38" t="s">
        <v>755</v>
      </c>
      <c r="B77" s="39" t="s">
        <v>73</v>
      </c>
      <c r="C77" s="40">
        <v>9288.31</v>
      </c>
      <c r="D77" s="40"/>
      <c r="E77" s="40"/>
      <c r="F77" s="40"/>
      <c r="G77" s="40"/>
      <c r="H77" s="40"/>
      <c r="I77" s="40">
        <v>9858.99</v>
      </c>
      <c r="J77" s="40"/>
      <c r="K77" s="40"/>
      <c r="L77" s="40"/>
      <c r="M77" s="40"/>
      <c r="N77" s="40"/>
      <c r="O77" s="40"/>
    </row>
    <row r="78" spans="1:15" x14ac:dyDescent="0.25">
      <c r="A78" s="35" t="s">
        <v>754</v>
      </c>
      <c r="B78" s="36" t="s">
        <v>79</v>
      </c>
      <c r="C78" s="37">
        <v>9576.15</v>
      </c>
      <c r="D78" s="37"/>
      <c r="E78" s="37"/>
      <c r="F78" s="37"/>
      <c r="G78" s="37"/>
      <c r="H78" s="37"/>
      <c r="I78" s="37">
        <v>10147.73</v>
      </c>
      <c r="J78" s="37"/>
      <c r="K78" s="37"/>
      <c r="L78" s="37"/>
      <c r="M78" s="37"/>
      <c r="N78" s="37"/>
      <c r="O78" s="37"/>
    </row>
    <row r="79" spans="1:15" x14ac:dyDescent="0.25">
      <c r="A79" s="38" t="s">
        <v>753</v>
      </c>
      <c r="B79" s="39" t="s">
        <v>78</v>
      </c>
      <c r="C79" s="40">
        <v>9407.98</v>
      </c>
      <c r="D79" s="40"/>
      <c r="E79" s="40"/>
      <c r="F79" s="40"/>
      <c r="G79" s="40"/>
      <c r="H79" s="40"/>
      <c r="I79" s="40">
        <v>10023.48</v>
      </c>
      <c r="J79" s="40"/>
      <c r="K79" s="40"/>
      <c r="L79" s="40"/>
      <c r="M79" s="40"/>
      <c r="N79" s="40"/>
      <c r="O79" s="40"/>
    </row>
    <row r="80" spans="1:15" x14ac:dyDescent="0.25">
      <c r="A80" s="35" t="s">
        <v>752</v>
      </c>
      <c r="B80" s="36" t="s">
        <v>76</v>
      </c>
      <c r="C80" s="37">
        <v>9604</v>
      </c>
      <c r="D80" s="37"/>
      <c r="E80" s="37"/>
      <c r="F80" s="37"/>
      <c r="G80" s="37"/>
      <c r="H80" s="37"/>
      <c r="I80" s="37">
        <v>10053.25</v>
      </c>
      <c r="J80" s="37"/>
      <c r="K80" s="37"/>
      <c r="L80" s="37"/>
      <c r="M80" s="37"/>
      <c r="N80" s="37"/>
      <c r="O80" s="37"/>
    </row>
    <row r="81" spans="1:15" x14ac:dyDescent="0.25">
      <c r="A81" s="38" t="s">
        <v>751</v>
      </c>
      <c r="B81" s="39" t="s">
        <v>74</v>
      </c>
      <c r="C81" s="40">
        <v>9668.5300000000007</v>
      </c>
      <c r="D81" s="40"/>
      <c r="E81" s="40"/>
      <c r="F81" s="40"/>
      <c r="G81" s="40"/>
      <c r="H81" s="40"/>
      <c r="I81" s="40">
        <v>10193.57</v>
      </c>
      <c r="J81" s="40"/>
      <c r="K81" s="40"/>
      <c r="L81" s="40"/>
      <c r="M81" s="40"/>
      <c r="N81" s="40"/>
      <c r="O81" s="40"/>
    </row>
    <row r="82" spans="1:15" x14ac:dyDescent="0.25">
      <c r="A82" s="35" t="s">
        <v>750</v>
      </c>
      <c r="B82" s="36" t="s">
        <v>82</v>
      </c>
      <c r="C82" s="37">
        <v>9675.09</v>
      </c>
      <c r="D82" s="37"/>
      <c r="E82" s="37"/>
      <c r="F82" s="37"/>
      <c r="G82" s="37"/>
      <c r="H82" s="37"/>
      <c r="I82" s="37">
        <v>10333.9</v>
      </c>
      <c r="J82" s="37"/>
      <c r="K82" s="37"/>
      <c r="L82" s="37"/>
      <c r="M82" s="37"/>
      <c r="N82" s="37"/>
      <c r="O82" s="37"/>
    </row>
    <row r="83" spans="1:15" x14ac:dyDescent="0.25">
      <c r="A83" s="38" t="s">
        <v>749</v>
      </c>
      <c r="B83" s="39" t="s">
        <v>75</v>
      </c>
      <c r="C83" s="40">
        <v>9480.7199999999993</v>
      </c>
      <c r="D83" s="40"/>
      <c r="E83" s="40"/>
      <c r="F83" s="40"/>
      <c r="G83" s="40"/>
      <c r="H83" s="40"/>
      <c r="I83" s="40">
        <v>10039.5</v>
      </c>
      <c r="J83" s="40"/>
      <c r="K83" s="40"/>
      <c r="L83" s="40"/>
      <c r="M83" s="40"/>
      <c r="N83" s="40"/>
      <c r="O83" s="40"/>
    </row>
    <row r="84" spans="1:15" x14ac:dyDescent="0.25">
      <c r="A84" s="35" t="s">
        <v>748</v>
      </c>
      <c r="B84" s="36" t="s">
        <v>747</v>
      </c>
      <c r="C84" s="37">
        <v>0</v>
      </c>
      <c r="D84" s="37"/>
      <c r="E84" s="37"/>
      <c r="F84" s="37"/>
      <c r="G84" s="37"/>
      <c r="H84" s="37"/>
      <c r="I84" s="37">
        <v>0</v>
      </c>
      <c r="J84" s="37"/>
      <c r="K84" s="37"/>
      <c r="L84" s="37"/>
      <c r="M84" s="37"/>
      <c r="N84" s="37"/>
      <c r="O84" s="37"/>
    </row>
    <row r="85" spans="1:15" x14ac:dyDescent="0.25">
      <c r="A85" s="38" t="s">
        <v>746</v>
      </c>
      <c r="B85" s="39" t="s">
        <v>84</v>
      </c>
      <c r="C85" s="40">
        <v>9437.0300000000007</v>
      </c>
      <c r="D85" s="40"/>
      <c r="E85" s="40"/>
      <c r="F85" s="40"/>
      <c r="G85" s="40"/>
      <c r="H85" s="40"/>
      <c r="I85" s="40">
        <v>9975.99</v>
      </c>
      <c r="J85" s="40"/>
      <c r="K85" s="40"/>
      <c r="L85" s="40"/>
      <c r="M85" s="40"/>
      <c r="N85" s="40"/>
      <c r="O85" s="40"/>
    </row>
    <row r="86" spans="1:15" x14ac:dyDescent="0.25">
      <c r="A86" s="35" t="s">
        <v>745</v>
      </c>
      <c r="B86" s="36" t="s">
        <v>87</v>
      </c>
      <c r="C86" s="37">
        <v>9477.98</v>
      </c>
      <c r="D86" s="37"/>
      <c r="E86" s="37"/>
      <c r="F86" s="37"/>
      <c r="G86" s="37"/>
      <c r="H86" s="37"/>
      <c r="I86" s="37">
        <v>9999.74</v>
      </c>
      <c r="J86" s="37"/>
      <c r="K86" s="37"/>
      <c r="L86" s="37"/>
      <c r="M86" s="37"/>
      <c r="N86" s="37"/>
      <c r="O86" s="37"/>
    </row>
    <row r="87" spans="1:15" x14ac:dyDescent="0.25">
      <c r="A87" s="38" t="s">
        <v>744</v>
      </c>
      <c r="B87" s="39" t="s">
        <v>91</v>
      </c>
      <c r="C87" s="40">
        <v>9553.14</v>
      </c>
      <c r="D87" s="40"/>
      <c r="E87" s="40"/>
      <c r="F87" s="40"/>
      <c r="G87" s="40"/>
      <c r="H87" s="40"/>
      <c r="I87" s="40">
        <v>10090.01</v>
      </c>
      <c r="J87" s="40"/>
      <c r="K87" s="40"/>
      <c r="L87" s="40"/>
      <c r="M87" s="40"/>
      <c r="N87" s="40"/>
      <c r="O87" s="40"/>
    </row>
    <row r="88" spans="1:15" x14ac:dyDescent="0.25">
      <c r="A88" s="35" t="s">
        <v>743</v>
      </c>
      <c r="B88" s="36" t="s">
        <v>89</v>
      </c>
      <c r="C88" s="37">
        <v>9811.3799999999992</v>
      </c>
      <c r="D88" s="37"/>
      <c r="E88" s="37"/>
      <c r="F88" s="37"/>
      <c r="G88" s="37"/>
      <c r="H88" s="37"/>
      <c r="I88" s="37">
        <v>10386.07</v>
      </c>
      <c r="J88" s="37"/>
      <c r="K88" s="37"/>
      <c r="L88" s="37"/>
      <c r="M88" s="37"/>
      <c r="N88" s="37"/>
      <c r="O88" s="37"/>
    </row>
    <row r="89" spans="1:15" x14ac:dyDescent="0.25">
      <c r="A89" s="38" t="s">
        <v>742</v>
      </c>
      <c r="B89" s="39" t="s">
        <v>90</v>
      </c>
      <c r="C89" s="40">
        <v>9755.08</v>
      </c>
      <c r="D89" s="40"/>
      <c r="E89" s="40"/>
      <c r="F89" s="40"/>
      <c r="G89" s="40"/>
      <c r="H89" s="40"/>
      <c r="I89" s="40">
        <v>10285.24</v>
      </c>
      <c r="J89" s="40"/>
      <c r="K89" s="40"/>
      <c r="L89" s="40"/>
      <c r="M89" s="40"/>
      <c r="N89" s="40"/>
      <c r="O89" s="40"/>
    </row>
    <row r="90" spans="1:15" x14ac:dyDescent="0.25">
      <c r="A90" s="35" t="s">
        <v>741</v>
      </c>
      <c r="B90" s="36" t="s">
        <v>86</v>
      </c>
      <c r="C90" s="37">
        <v>9595.85</v>
      </c>
      <c r="D90" s="37"/>
      <c r="E90" s="37"/>
      <c r="F90" s="37"/>
      <c r="G90" s="37"/>
      <c r="H90" s="37"/>
      <c r="I90" s="37">
        <v>10112.629999999999</v>
      </c>
      <c r="J90" s="37"/>
      <c r="K90" s="37"/>
      <c r="L90" s="37"/>
      <c r="M90" s="37"/>
      <c r="N90" s="37"/>
      <c r="O90" s="37"/>
    </row>
    <row r="91" spans="1:15" x14ac:dyDescent="0.25">
      <c r="A91" s="38" t="s">
        <v>740</v>
      </c>
      <c r="B91" s="39" t="s">
        <v>95</v>
      </c>
      <c r="C91" s="40">
        <v>9574.25</v>
      </c>
      <c r="D91" s="40"/>
      <c r="E91" s="40"/>
      <c r="F91" s="40"/>
      <c r="G91" s="40"/>
      <c r="H91" s="40"/>
      <c r="I91" s="40">
        <v>10093.719999999999</v>
      </c>
      <c r="J91" s="40"/>
      <c r="K91" s="40"/>
      <c r="L91" s="40"/>
      <c r="M91" s="40"/>
      <c r="N91" s="40"/>
      <c r="O91" s="40"/>
    </row>
    <row r="92" spans="1:15" x14ac:dyDescent="0.25">
      <c r="A92" s="35" t="s">
        <v>739</v>
      </c>
      <c r="B92" s="36" t="s">
        <v>88</v>
      </c>
      <c r="C92" s="37">
        <v>9419.84</v>
      </c>
      <c r="D92" s="37"/>
      <c r="E92" s="37"/>
      <c r="F92" s="37"/>
      <c r="G92" s="37"/>
      <c r="H92" s="37"/>
      <c r="I92" s="37">
        <v>9866.57</v>
      </c>
      <c r="J92" s="37"/>
      <c r="K92" s="37"/>
      <c r="L92" s="37"/>
      <c r="M92" s="37"/>
      <c r="N92" s="37"/>
      <c r="O92" s="37"/>
    </row>
    <row r="93" spans="1:15" x14ac:dyDescent="0.25">
      <c r="A93" s="38" t="s">
        <v>738</v>
      </c>
      <c r="B93" s="39" t="s">
        <v>85</v>
      </c>
      <c r="C93" s="40">
        <v>10376.08</v>
      </c>
      <c r="D93" s="40"/>
      <c r="E93" s="40"/>
      <c r="F93" s="40"/>
      <c r="G93" s="40"/>
      <c r="H93" s="40"/>
      <c r="I93" s="40">
        <v>10820.89</v>
      </c>
      <c r="J93" s="40"/>
      <c r="K93" s="40"/>
      <c r="L93" s="40"/>
      <c r="M93" s="40"/>
      <c r="N93" s="40"/>
      <c r="O93" s="40"/>
    </row>
    <row r="94" spans="1:15" x14ac:dyDescent="0.25">
      <c r="A94" s="35" t="s">
        <v>737</v>
      </c>
      <c r="B94" s="36" t="s">
        <v>94</v>
      </c>
      <c r="C94" s="37">
        <v>9746.2199999999993</v>
      </c>
      <c r="D94" s="37"/>
      <c r="E94" s="37"/>
      <c r="F94" s="37"/>
      <c r="G94" s="37"/>
      <c r="H94" s="37"/>
      <c r="I94" s="37">
        <v>10102.719999999999</v>
      </c>
      <c r="J94" s="37"/>
      <c r="K94" s="37"/>
      <c r="L94" s="37"/>
      <c r="M94" s="37"/>
      <c r="N94" s="37"/>
      <c r="O94" s="37"/>
    </row>
    <row r="95" spans="1:15" x14ac:dyDescent="0.25">
      <c r="A95" s="38" t="s">
        <v>736</v>
      </c>
      <c r="B95" s="39" t="s">
        <v>96</v>
      </c>
      <c r="C95" s="40">
        <v>9515.18</v>
      </c>
      <c r="D95" s="40"/>
      <c r="E95" s="40"/>
      <c r="F95" s="40"/>
      <c r="G95" s="40"/>
      <c r="H95" s="40"/>
      <c r="I95" s="40">
        <v>10064.61</v>
      </c>
      <c r="J95" s="40"/>
      <c r="K95" s="40"/>
      <c r="L95" s="40"/>
      <c r="M95" s="40"/>
      <c r="N95" s="40"/>
      <c r="O95" s="40"/>
    </row>
    <row r="96" spans="1:15" x14ac:dyDescent="0.25">
      <c r="A96" s="35" t="s">
        <v>735</v>
      </c>
      <c r="B96" s="36" t="s">
        <v>93</v>
      </c>
      <c r="C96" s="37">
        <v>9495.49</v>
      </c>
      <c r="D96" s="37"/>
      <c r="E96" s="37"/>
      <c r="F96" s="37"/>
      <c r="G96" s="37"/>
      <c r="H96" s="37"/>
      <c r="I96" s="37">
        <v>9921.49</v>
      </c>
      <c r="J96" s="37"/>
      <c r="K96" s="37"/>
      <c r="L96" s="37"/>
      <c r="M96" s="37"/>
      <c r="N96" s="37"/>
      <c r="O96" s="37"/>
    </row>
    <row r="97" spans="1:15" x14ac:dyDescent="0.25">
      <c r="A97" s="38" t="s">
        <v>734</v>
      </c>
      <c r="B97" s="39" t="s">
        <v>92</v>
      </c>
      <c r="C97" s="40">
        <v>9577.51</v>
      </c>
      <c r="D97" s="40"/>
      <c r="E97" s="40"/>
      <c r="F97" s="40"/>
      <c r="G97" s="40"/>
      <c r="H97" s="40"/>
      <c r="I97" s="40">
        <v>10086.33</v>
      </c>
      <c r="J97" s="40"/>
      <c r="K97" s="40"/>
      <c r="L97" s="40"/>
      <c r="M97" s="40"/>
      <c r="N97" s="40"/>
      <c r="O97" s="40"/>
    </row>
    <row r="98" spans="1:15" x14ac:dyDescent="0.25">
      <c r="A98" s="35" t="s">
        <v>733</v>
      </c>
      <c r="B98" s="36" t="s">
        <v>732</v>
      </c>
      <c r="C98" s="37">
        <v>0</v>
      </c>
      <c r="D98" s="37"/>
      <c r="E98" s="37"/>
      <c r="F98" s="37"/>
      <c r="G98" s="37"/>
      <c r="H98" s="37"/>
      <c r="I98" s="37">
        <v>0</v>
      </c>
      <c r="J98" s="37"/>
      <c r="K98" s="37"/>
      <c r="L98" s="37"/>
      <c r="M98" s="37"/>
      <c r="N98" s="37"/>
      <c r="O98" s="37"/>
    </row>
    <row r="99" spans="1:15" x14ac:dyDescent="0.25">
      <c r="A99" s="38" t="s">
        <v>731</v>
      </c>
      <c r="B99" s="39" t="s">
        <v>99</v>
      </c>
      <c r="C99" s="40">
        <v>10394.39</v>
      </c>
      <c r="D99" s="40"/>
      <c r="E99" s="40"/>
      <c r="F99" s="40"/>
      <c r="G99" s="40"/>
      <c r="H99" s="40"/>
      <c r="I99" s="40">
        <v>10966.13</v>
      </c>
      <c r="J99" s="40"/>
      <c r="K99" s="40"/>
      <c r="L99" s="40"/>
      <c r="M99" s="40"/>
      <c r="N99" s="40"/>
      <c r="O99" s="40"/>
    </row>
    <row r="100" spans="1:15" x14ac:dyDescent="0.25">
      <c r="A100" s="35" t="s">
        <v>730</v>
      </c>
      <c r="B100" s="36" t="s">
        <v>98</v>
      </c>
      <c r="C100" s="37">
        <v>10457.629999999999</v>
      </c>
      <c r="D100" s="37"/>
      <c r="E100" s="37"/>
      <c r="F100" s="37"/>
      <c r="G100" s="37"/>
      <c r="H100" s="37"/>
      <c r="I100" s="37">
        <v>10886.08</v>
      </c>
      <c r="J100" s="37"/>
      <c r="K100" s="37"/>
      <c r="L100" s="37"/>
      <c r="M100" s="37"/>
      <c r="N100" s="37"/>
      <c r="O100" s="37"/>
    </row>
    <row r="101" spans="1:15" x14ac:dyDescent="0.25">
      <c r="A101" s="38" t="s">
        <v>729</v>
      </c>
      <c r="B101" s="39" t="s">
        <v>100</v>
      </c>
      <c r="C101" s="40">
        <v>10681.83</v>
      </c>
      <c r="D101" s="40"/>
      <c r="E101" s="40"/>
      <c r="F101" s="40"/>
      <c r="G101" s="40"/>
      <c r="H101" s="40"/>
      <c r="I101" s="40">
        <v>11298.26</v>
      </c>
      <c r="J101" s="40"/>
      <c r="K101" s="40"/>
      <c r="L101" s="40"/>
      <c r="M101" s="40"/>
      <c r="N101" s="40"/>
      <c r="O101" s="40"/>
    </row>
    <row r="102" spans="1:15" x14ac:dyDescent="0.25">
      <c r="A102" s="35" t="s">
        <v>728</v>
      </c>
      <c r="B102" s="36" t="s">
        <v>105</v>
      </c>
      <c r="C102" s="37">
        <v>10202.370000000001</v>
      </c>
      <c r="D102" s="37"/>
      <c r="E102" s="37"/>
      <c r="F102" s="37"/>
      <c r="G102" s="37"/>
      <c r="H102" s="37"/>
      <c r="I102" s="37">
        <v>10858.84</v>
      </c>
      <c r="J102" s="37"/>
      <c r="K102" s="37"/>
      <c r="L102" s="37"/>
      <c r="M102" s="37"/>
      <c r="N102" s="37"/>
      <c r="O102" s="37"/>
    </row>
    <row r="103" spans="1:15" x14ac:dyDescent="0.25">
      <c r="A103" s="38" t="s">
        <v>727</v>
      </c>
      <c r="B103" s="39" t="s">
        <v>102</v>
      </c>
      <c r="C103" s="40">
        <v>9900.69</v>
      </c>
      <c r="D103" s="40"/>
      <c r="E103" s="40"/>
      <c r="F103" s="40"/>
      <c r="G103" s="40"/>
      <c r="H103" s="40"/>
      <c r="I103" s="40">
        <v>10320.049999999999</v>
      </c>
      <c r="J103" s="40"/>
      <c r="K103" s="40"/>
      <c r="L103" s="40"/>
      <c r="M103" s="40"/>
      <c r="N103" s="40"/>
      <c r="O103" s="40"/>
    </row>
    <row r="104" spans="1:15" x14ac:dyDescent="0.25">
      <c r="A104" s="35" t="s">
        <v>726</v>
      </c>
      <c r="B104" s="36" t="s">
        <v>106</v>
      </c>
      <c r="C104" s="37">
        <v>9442.93</v>
      </c>
      <c r="D104" s="37"/>
      <c r="E104" s="37"/>
      <c r="F104" s="37"/>
      <c r="G104" s="37"/>
      <c r="H104" s="37"/>
      <c r="I104" s="37">
        <v>9958.65</v>
      </c>
      <c r="J104" s="37"/>
      <c r="K104" s="37"/>
      <c r="L104" s="37"/>
      <c r="M104" s="37"/>
      <c r="N104" s="37"/>
      <c r="O104" s="37"/>
    </row>
    <row r="105" spans="1:15" x14ac:dyDescent="0.25">
      <c r="A105" s="38" t="s">
        <v>725</v>
      </c>
      <c r="B105" s="39" t="s">
        <v>103</v>
      </c>
      <c r="C105" s="40">
        <v>10446.120000000001</v>
      </c>
      <c r="D105" s="40"/>
      <c r="E105" s="40"/>
      <c r="F105" s="40"/>
      <c r="G105" s="40"/>
      <c r="H105" s="40"/>
      <c r="I105" s="40">
        <v>11068.18</v>
      </c>
      <c r="J105" s="40"/>
      <c r="K105" s="40"/>
      <c r="L105" s="40"/>
      <c r="M105" s="40"/>
      <c r="N105" s="40"/>
      <c r="O105" s="40"/>
    </row>
    <row r="106" spans="1:15" x14ac:dyDescent="0.25">
      <c r="A106" s="35" t="s">
        <v>724</v>
      </c>
      <c r="B106" s="36" t="s">
        <v>104</v>
      </c>
      <c r="C106" s="37">
        <v>10307.290000000001</v>
      </c>
      <c r="D106" s="37"/>
      <c r="E106" s="37"/>
      <c r="F106" s="37"/>
      <c r="G106" s="37"/>
      <c r="H106" s="37"/>
      <c r="I106" s="37">
        <v>10884.13</v>
      </c>
      <c r="J106" s="37"/>
      <c r="K106" s="37"/>
      <c r="L106" s="37"/>
      <c r="M106" s="37"/>
      <c r="N106" s="37"/>
      <c r="O106" s="37"/>
    </row>
    <row r="107" spans="1:15" x14ac:dyDescent="0.25">
      <c r="A107" s="38" t="s">
        <v>723</v>
      </c>
      <c r="B107" s="39" t="s">
        <v>120</v>
      </c>
      <c r="C107" s="40">
        <v>10783.43</v>
      </c>
      <c r="D107" s="40"/>
      <c r="E107" s="40"/>
      <c r="F107" s="40"/>
      <c r="G107" s="40"/>
      <c r="H107" s="40"/>
      <c r="I107" s="40">
        <v>11391.35</v>
      </c>
      <c r="J107" s="40"/>
      <c r="K107" s="40"/>
      <c r="L107" s="40"/>
      <c r="M107" s="40"/>
      <c r="N107" s="40"/>
      <c r="O107" s="40"/>
    </row>
    <row r="108" spans="1:15" x14ac:dyDescent="0.25">
      <c r="A108" s="35" t="s">
        <v>722</v>
      </c>
      <c r="B108" s="36" t="s">
        <v>111</v>
      </c>
      <c r="C108" s="37">
        <v>10347.91</v>
      </c>
      <c r="D108" s="37"/>
      <c r="E108" s="37"/>
      <c r="F108" s="37"/>
      <c r="G108" s="37"/>
      <c r="H108" s="37"/>
      <c r="I108" s="37">
        <v>10939</v>
      </c>
      <c r="J108" s="37"/>
      <c r="K108" s="37"/>
      <c r="L108" s="37"/>
      <c r="M108" s="37"/>
      <c r="N108" s="37"/>
      <c r="O108" s="37"/>
    </row>
    <row r="109" spans="1:15" x14ac:dyDescent="0.25">
      <c r="A109" s="38" t="s">
        <v>721</v>
      </c>
      <c r="B109" s="39" t="s">
        <v>110</v>
      </c>
      <c r="C109" s="40">
        <v>10458.5</v>
      </c>
      <c r="D109" s="40"/>
      <c r="E109" s="40"/>
      <c r="F109" s="40"/>
      <c r="G109" s="40"/>
      <c r="H109" s="40"/>
      <c r="I109" s="40">
        <v>11010.9</v>
      </c>
      <c r="J109" s="40"/>
      <c r="K109" s="40"/>
      <c r="L109" s="40"/>
      <c r="M109" s="40"/>
      <c r="N109" s="40"/>
      <c r="O109" s="40"/>
    </row>
    <row r="110" spans="1:15" x14ac:dyDescent="0.25">
      <c r="A110" s="35" t="s">
        <v>720</v>
      </c>
      <c r="B110" s="36" t="s">
        <v>116</v>
      </c>
      <c r="C110" s="37">
        <v>10643.32</v>
      </c>
      <c r="D110" s="37"/>
      <c r="E110" s="37"/>
      <c r="F110" s="37"/>
      <c r="G110" s="37"/>
      <c r="H110" s="37"/>
      <c r="I110" s="37">
        <v>11200.96</v>
      </c>
      <c r="J110" s="37"/>
      <c r="K110" s="37"/>
      <c r="L110" s="37"/>
      <c r="M110" s="37"/>
      <c r="N110" s="37"/>
      <c r="O110" s="37"/>
    </row>
    <row r="111" spans="1:15" x14ac:dyDescent="0.25">
      <c r="A111" s="38" t="s">
        <v>719</v>
      </c>
      <c r="B111" s="39" t="s">
        <v>112</v>
      </c>
      <c r="C111" s="40">
        <v>10753.54</v>
      </c>
      <c r="D111" s="40"/>
      <c r="E111" s="40"/>
      <c r="F111" s="40"/>
      <c r="G111" s="40"/>
      <c r="H111" s="40"/>
      <c r="I111" s="40">
        <v>11359.59</v>
      </c>
      <c r="J111" s="40"/>
      <c r="K111" s="40"/>
      <c r="L111" s="40"/>
      <c r="M111" s="40"/>
      <c r="N111" s="40"/>
      <c r="O111" s="40"/>
    </row>
    <row r="112" spans="1:15" x14ac:dyDescent="0.25">
      <c r="A112" s="35" t="s">
        <v>718</v>
      </c>
      <c r="B112" s="36" t="s">
        <v>126</v>
      </c>
      <c r="C112" s="37">
        <v>10260.65</v>
      </c>
      <c r="D112" s="37"/>
      <c r="E112" s="37"/>
      <c r="F112" s="37"/>
      <c r="G112" s="37"/>
      <c r="H112" s="37"/>
      <c r="I112" s="37">
        <v>10820.97</v>
      </c>
      <c r="J112" s="37"/>
      <c r="K112" s="37"/>
      <c r="L112" s="37"/>
      <c r="M112" s="37"/>
      <c r="N112" s="37"/>
      <c r="O112" s="37"/>
    </row>
    <row r="113" spans="1:15" x14ac:dyDescent="0.25">
      <c r="A113" s="38" t="s">
        <v>717</v>
      </c>
      <c r="B113" s="39" t="s">
        <v>118</v>
      </c>
      <c r="C113" s="40">
        <v>10737.03</v>
      </c>
      <c r="D113" s="40"/>
      <c r="E113" s="40"/>
      <c r="F113" s="40"/>
      <c r="G113" s="40"/>
      <c r="H113" s="40"/>
      <c r="I113" s="40">
        <v>11386.25</v>
      </c>
      <c r="J113" s="40"/>
      <c r="K113" s="40"/>
      <c r="L113" s="40"/>
      <c r="M113" s="40"/>
      <c r="N113" s="40"/>
      <c r="O113" s="40"/>
    </row>
    <row r="114" spans="1:15" x14ac:dyDescent="0.25">
      <c r="A114" s="35" t="s">
        <v>716</v>
      </c>
      <c r="B114" s="36" t="s">
        <v>122</v>
      </c>
      <c r="C114" s="37">
        <v>10508.59</v>
      </c>
      <c r="D114" s="37"/>
      <c r="E114" s="37"/>
      <c r="F114" s="37"/>
      <c r="G114" s="37"/>
      <c r="H114" s="37"/>
      <c r="I114" s="37">
        <v>11191.75</v>
      </c>
      <c r="J114" s="37"/>
      <c r="K114" s="37"/>
      <c r="L114" s="37"/>
      <c r="M114" s="37"/>
      <c r="N114" s="37"/>
      <c r="O114" s="37"/>
    </row>
    <row r="115" spans="1:15" x14ac:dyDescent="0.25">
      <c r="A115" s="38" t="s">
        <v>715</v>
      </c>
      <c r="B115" s="39" t="s">
        <v>109</v>
      </c>
      <c r="C115" s="40">
        <v>10542.5</v>
      </c>
      <c r="D115" s="40"/>
      <c r="E115" s="40"/>
      <c r="F115" s="40"/>
      <c r="G115" s="40"/>
      <c r="H115" s="40"/>
      <c r="I115" s="40">
        <v>11258.66</v>
      </c>
      <c r="J115" s="40"/>
      <c r="K115" s="40"/>
      <c r="L115" s="40"/>
      <c r="M115" s="40"/>
      <c r="N115" s="40"/>
      <c r="O115" s="40"/>
    </row>
    <row r="116" spans="1:15" x14ac:dyDescent="0.25">
      <c r="A116" s="35" t="s">
        <v>714</v>
      </c>
      <c r="B116" s="36" t="s">
        <v>125</v>
      </c>
      <c r="C116" s="37">
        <v>10733.57</v>
      </c>
      <c r="D116" s="37"/>
      <c r="E116" s="37"/>
      <c r="F116" s="37"/>
      <c r="G116" s="37"/>
      <c r="H116" s="37"/>
      <c r="I116" s="37">
        <v>11354.93</v>
      </c>
      <c r="J116" s="37"/>
      <c r="K116" s="37"/>
      <c r="L116" s="37"/>
      <c r="M116" s="37"/>
      <c r="N116" s="37"/>
      <c r="O116" s="37"/>
    </row>
    <row r="117" spans="1:15" x14ac:dyDescent="0.25">
      <c r="A117" s="38" t="s">
        <v>713</v>
      </c>
      <c r="B117" s="39" t="s">
        <v>119</v>
      </c>
      <c r="C117" s="40">
        <v>10743.86</v>
      </c>
      <c r="D117" s="40"/>
      <c r="E117" s="40"/>
      <c r="F117" s="40"/>
      <c r="G117" s="40"/>
      <c r="H117" s="40"/>
      <c r="I117" s="40">
        <v>11342.88</v>
      </c>
      <c r="J117" s="40"/>
      <c r="K117" s="40"/>
      <c r="L117" s="40"/>
      <c r="M117" s="40"/>
      <c r="N117" s="40"/>
      <c r="O117" s="40"/>
    </row>
    <row r="118" spans="1:15" x14ac:dyDescent="0.25">
      <c r="A118" s="35" t="s">
        <v>712</v>
      </c>
      <c r="B118" s="36" t="s">
        <v>108</v>
      </c>
      <c r="C118" s="37">
        <v>10452.39</v>
      </c>
      <c r="D118" s="37"/>
      <c r="E118" s="37"/>
      <c r="F118" s="37"/>
      <c r="G118" s="37"/>
      <c r="H118" s="37"/>
      <c r="I118" s="37">
        <v>10909.06</v>
      </c>
      <c r="J118" s="37"/>
      <c r="K118" s="37"/>
      <c r="L118" s="37"/>
      <c r="M118" s="37"/>
      <c r="N118" s="37"/>
      <c r="O118" s="37"/>
    </row>
    <row r="119" spans="1:15" x14ac:dyDescent="0.25">
      <c r="A119" s="38" t="s">
        <v>711</v>
      </c>
      <c r="B119" s="39" t="s">
        <v>124</v>
      </c>
      <c r="C119" s="40">
        <v>10925.42</v>
      </c>
      <c r="D119" s="40"/>
      <c r="E119" s="40"/>
      <c r="F119" s="40"/>
      <c r="G119" s="40"/>
      <c r="H119" s="40"/>
      <c r="I119" s="40">
        <v>11506.79</v>
      </c>
      <c r="J119" s="40"/>
      <c r="K119" s="40"/>
      <c r="L119" s="40"/>
      <c r="M119" s="40"/>
      <c r="N119" s="40"/>
      <c r="O119" s="40"/>
    </row>
    <row r="120" spans="1:15" x14ac:dyDescent="0.25">
      <c r="A120" s="35" t="s">
        <v>710</v>
      </c>
      <c r="B120" s="36" t="s">
        <v>123</v>
      </c>
      <c r="C120" s="37">
        <v>10704.66</v>
      </c>
      <c r="D120" s="37"/>
      <c r="E120" s="37"/>
      <c r="F120" s="37"/>
      <c r="G120" s="37"/>
      <c r="H120" s="37"/>
      <c r="I120" s="37">
        <v>11323.48</v>
      </c>
      <c r="J120" s="37"/>
      <c r="K120" s="37"/>
      <c r="L120" s="37"/>
      <c r="M120" s="37"/>
      <c r="N120" s="37"/>
      <c r="O120" s="37"/>
    </row>
    <row r="121" spans="1:15" x14ac:dyDescent="0.25">
      <c r="A121" s="38" t="s">
        <v>709</v>
      </c>
      <c r="B121" s="39" t="s">
        <v>113</v>
      </c>
      <c r="C121" s="40">
        <v>10632.79</v>
      </c>
      <c r="D121" s="40"/>
      <c r="E121" s="40"/>
      <c r="F121" s="40"/>
      <c r="G121" s="40"/>
      <c r="H121" s="40"/>
      <c r="I121" s="40">
        <v>11282.01</v>
      </c>
      <c r="J121" s="40"/>
      <c r="K121" s="40"/>
      <c r="L121" s="40"/>
      <c r="M121" s="40"/>
      <c r="N121" s="40"/>
      <c r="O121" s="40"/>
    </row>
    <row r="122" spans="1:15" x14ac:dyDescent="0.25">
      <c r="A122" s="35" t="s">
        <v>708</v>
      </c>
      <c r="B122" s="36" t="s">
        <v>121</v>
      </c>
      <c r="C122" s="37">
        <v>10707.95</v>
      </c>
      <c r="D122" s="37"/>
      <c r="E122" s="37"/>
      <c r="F122" s="37"/>
      <c r="G122" s="37"/>
      <c r="H122" s="37"/>
      <c r="I122" s="37">
        <v>11298.43</v>
      </c>
      <c r="J122" s="37"/>
      <c r="K122" s="37"/>
      <c r="L122" s="37"/>
      <c r="M122" s="37"/>
      <c r="N122" s="37"/>
      <c r="O122" s="37"/>
    </row>
    <row r="123" spans="1:15" x14ac:dyDescent="0.25">
      <c r="A123" s="38" t="s">
        <v>707</v>
      </c>
      <c r="B123" s="39" t="s">
        <v>115</v>
      </c>
      <c r="C123" s="40">
        <v>10721.03</v>
      </c>
      <c r="D123" s="40"/>
      <c r="E123" s="40"/>
      <c r="F123" s="40"/>
      <c r="G123" s="40"/>
      <c r="H123" s="40"/>
      <c r="I123" s="40">
        <v>11307.75</v>
      </c>
      <c r="J123" s="40"/>
      <c r="K123" s="40"/>
      <c r="L123" s="40"/>
      <c r="M123" s="40"/>
      <c r="N123" s="40"/>
      <c r="O123" s="40"/>
    </row>
    <row r="124" spans="1:15" x14ac:dyDescent="0.25">
      <c r="A124" s="35" t="s">
        <v>706</v>
      </c>
      <c r="B124" s="36" t="s">
        <v>114</v>
      </c>
      <c r="C124" s="37">
        <v>10749.23</v>
      </c>
      <c r="D124" s="37"/>
      <c r="E124" s="37"/>
      <c r="F124" s="37"/>
      <c r="G124" s="37"/>
      <c r="H124" s="37"/>
      <c r="I124" s="37">
        <v>11335.98</v>
      </c>
      <c r="J124" s="37"/>
      <c r="K124" s="37"/>
      <c r="L124" s="37"/>
      <c r="M124" s="37"/>
      <c r="N124" s="37"/>
      <c r="O124" s="37"/>
    </row>
    <row r="125" spans="1:15" x14ac:dyDescent="0.25">
      <c r="A125" s="38" t="s">
        <v>705</v>
      </c>
      <c r="B125" s="39" t="s">
        <v>117</v>
      </c>
      <c r="C125" s="40">
        <v>10671.25</v>
      </c>
      <c r="D125" s="40"/>
      <c r="E125" s="40"/>
      <c r="F125" s="40"/>
      <c r="G125" s="40"/>
      <c r="H125" s="40"/>
      <c r="I125" s="40">
        <v>11298.14</v>
      </c>
      <c r="J125" s="40"/>
      <c r="K125" s="40"/>
      <c r="L125" s="40"/>
      <c r="M125" s="40"/>
      <c r="N125" s="40"/>
      <c r="O125" s="40"/>
    </row>
    <row r="126" spans="1:15" x14ac:dyDescent="0.25">
      <c r="A126" s="35" t="s">
        <v>704</v>
      </c>
      <c r="B126" s="36" t="s">
        <v>703</v>
      </c>
      <c r="C126" s="37">
        <v>0</v>
      </c>
      <c r="D126" s="37"/>
      <c r="E126" s="37"/>
      <c r="F126" s="37"/>
      <c r="G126" s="37"/>
      <c r="H126" s="37"/>
      <c r="I126" s="37">
        <v>0</v>
      </c>
      <c r="J126" s="37"/>
      <c r="K126" s="37"/>
      <c r="L126" s="37"/>
      <c r="M126" s="37"/>
      <c r="N126" s="37"/>
      <c r="O126" s="37"/>
    </row>
    <row r="127" spans="1:15" x14ac:dyDescent="0.25">
      <c r="A127" s="38" t="s">
        <v>702</v>
      </c>
      <c r="B127" s="39" t="s">
        <v>701</v>
      </c>
      <c r="C127" s="40">
        <v>10081.02</v>
      </c>
      <c r="D127" s="40"/>
      <c r="E127" s="40"/>
      <c r="F127" s="40"/>
      <c r="G127" s="40"/>
      <c r="H127" s="40"/>
      <c r="I127" s="40">
        <v>10607.44</v>
      </c>
      <c r="J127" s="40"/>
      <c r="K127" s="40"/>
      <c r="L127" s="40"/>
      <c r="M127" s="40"/>
      <c r="N127" s="40"/>
      <c r="O127" s="40"/>
    </row>
    <row r="128" spans="1:15" x14ac:dyDescent="0.25">
      <c r="A128" s="35" t="s">
        <v>700</v>
      </c>
      <c r="B128" s="36" t="s">
        <v>699</v>
      </c>
      <c r="C128" s="37">
        <v>10555.63</v>
      </c>
      <c r="D128" s="37"/>
      <c r="E128" s="37"/>
      <c r="F128" s="37"/>
      <c r="G128" s="37"/>
      <c r="H128" s="37"/>
      <c r="I128" s="37">
        <v>10865.09</v>
      </c>
      <c r="J128" s="37"/>
      <c r="K128" s="37"/>
      <c r="L128" s="37"/>
      <c r="M128" s="37"/>
      <c r="N128" s="37"/>
      <c r="O128" s="37"/>
    </row>
    <row r="129" spans="1:15" x14ac:dyDescent="0.25">
      <c r="A129" s="38" t="s">
        <v>698</v>
      </c>
      <c r="B129" s="39" t="s">
        <v>697</v>
      </c>
      <c r="C129" s="40">
        <v>0</v>
      </c>
      <c r="D129" s="40"/>
      <c r="E129" s="40"/>
      <c r="F129" s="40"/>
      <c r="G129" s="40"/>
      <c r="H129" s="40"/>
      <c r="I129" s="40">
        <v>0</v>
      </c>
      <c r="J129" s="40"/>
      <c r="K129" s="40"/>
      <c r="L129" s="40"/>
      <c r="M129" s="40"/>
      <c r="N129" s="40"/>
      <c r="O129" s="40"/>
    </row>
    <row r="130" spans="1:15" x14ac:dyDescent="0.25">
      <c r="A130" s="35" t="s">
        <v>696</v>
      </c>
      <c r="B130" s="36" t="s">
        <v>695</v>
      </c>
      <c r="C130" s="37">
        <v>9880.1200000000008</v>
      </c>
      <c r="D130" s="37"/>
      <c r="E130" s="37"/>
      <c r="F130" s="37"/>
      <c r="G130" s="37"/>
      <c r="H130" s="37"/>
      <c r="I130" s="37">
        <v>10425.89</v>
      </c>
      <c r="J130" s="37"/>
      <c r="K130" s="37"/>
      <c r="L130" s="37"/>
      <c r="M130" s="37"/>
      <c r="N130" s="37"/>
      <c r="O130" s="37"/>
    </row>
    <row r="131" spans="1:15" x14ac:dyDescent="0.25">
      <c r="A131" s="38" t="s">
        <v>694</v>
      </c>
      <c r="B131" s="39" t="s">
        <v>693</v>
      </c>
      <c r="C131" s="40">
        <v>9665.92</v>
      </c>
      <c r="D131" s="40"/>
      <c r="E131" s="40"/>
      <c r="F131" s="40"/>
      <c r="G131" s="40"/>
      <c r="H131" s="40"/>
      <c r="I131" s="40">
        <v>10242.68</v>
      </c>
      <c r="J131" s="40"/>
      <c r="K131" s="40"/>
      <c r="L131" s="40"/>
      <c r="M131" s="40"/>
      <c r="N131" s="40"/>
      <c r="O131" s="40"/>
    </row>
    <row r="132" spans="1:15" x14ac:dyDescent="0.25">
      <c r="A132" s="35" t="s">
        <v>692</v>
      </c>
      <c r="B132" s="36" t="s">
        <v>691</v>
      </c>
      <c r="C132" s="37">
        <v>9863.32</v>
      </c>
      <c r="D132" s="37"/>
      <c r="E132" s="37"/>
      <c r="F132" s="37"/>
      <c r="G132" s="37"/>
      <c r="H132" s="37"/>
      <c r="I132" s="37">
        <v>10641.81</v>
      </c>
      <c r="J132" s="37"/>
      <c r="K132" s="37"/>
      <c r="L132" s="37"/>
      <c r="M132" s="37"/>
      <c r="N132" s="37"/>
      <c r="O132" s="37"/>
    </row>
    <row r="133" spans="1:15" x14ac:dyDescent="0.25">
      <c r="A133" s="38" t="s">
        <v>690</v>
      </c>
      <c r="B133" s="39" t="s">
        <v>689</v>
      </c>
      <c r="C133" s="40">
        <v>11927.32</v>
      </c>
      <c r="D133" s="40"/>
      <c r="E133" s="40"/>
      <c r="F133" s="40"/>
      <c r="G133" s="40"/>
      <c r="H133" s="40"/>
      <c r="I133" s="40">
        <v>12750.21</v>
      </c>
      <c r="J133" s="40"/>
      <c r="K133" s="40"/>
      <c r="L133" s="40"/>
      <c r="M133" s="40"/>
      <c r="N133" s="40"/>
      <c r="O133" s="40"/>
    </row>
    <row r="134" spans="1:15" x14ac:dyDescent="0.25">
      <c r="A134" s="35" t="s">
        <v>688</v>
      </c>
      <c r="B134" s="36" t="s">
        <v>687</v>
      </c>
      <c r="C134" s="37">
        <v>12106.25</v>
      </c>
      <c r="D134" s="37"/>
      <c r="E134" s="37"/>
      <c r="F134" s="37"/>
      <c r="G134" s="37"/>
      <c r="H134" s="37"/>
      <c r="I134" s="37">
        <v>12835.74</v>
      </c>
      <c r="J134" s="37"/>
      <c r="K134" s="37"/>
      <c r="L134" s="37"/>
      <c r="M134" s="37"/>
      <c r="N134" s="37"/>
      <c r="O134" s="37"/>
    </row>
    <row r="135" spans="1:15" x14ac:dyDescent="0.25">
      <c r="A135" s="38" t="s">
        <v>686</v>
      </c>
      <c r="B135" s="39" t="s">
        <v>685</v>
      </c>
      <c r="C135" s="40">
        <v>10081.02</v>
      </c>
      <c r="D135" s="40"/>
      <c r="E135" s="40"/>
      <c r="F135" s="40"/>
      <c r="G135" s="40"/>
      <c r="H135" s="40"/>
      <c r="I135" s="40">
        <v>10607.44</v>
      </c>
      <c r="J135" s="40"/>
      <c r="K135" s="40"/>
      <c r="L135" s="40"/>
      <c r="M135" s="40"/>
      <c r="N135" s="40"/>
      <c r="O135" s="40"/>
    </row>
    <row r="136" spans="1:15" x14ac:dyDescent="0.25">
      <c r="A136" s="35" t="s">
        <v>684</v>
      </c>
      <c r="B136" s="36" t="s">
        <v>683</v>
      </c>
      <c r="C136" s="37">
        <v>0</v>
      </c>
      <c r="D136" s="37"/>
      <c r="E136" s="37"/>
      <c r="F136" s="37"/>
      <c r="G136" s="37"/>
      <c r="H136" s="37"/>
      <c r="I136" s="37">
        <v>0</v>
      </c>
      <c r="J136" s="37"/>
      <c r="K136" s="37"/>
      <c r="L136" s="37"/>
      <c r="M136" s="37"/>
      <c r="N136" s="37"/>
      <c r="O136" s="37"/>
    </row>
    <row r="137" spans="1:15" x14ac:dyDescent="0.25">
      <c r="A137" s="38" t="s">
        <v>860</v>
      </c>
      <c r="B137" s="39" t="s">
        <v>861</v>
      </c>
      <c r="C137" s="40">
        <v>12859.64</v>
      </c>
      <c r="D137" s="40"/>
      <c r="E137" s="40"/>
      <c r="F137" s="40"/>
      <c r="G137" s="40"/>
      <c r="H137" s="40"/>
      <c r="I137" s="40">
        <v>13571.3</v>
      </c>
      <c r="J137" s="40"/>
      <c r="K137" s="40"/>
      <c r="L137" s="40"/>
      <c r="M137" s="40"/>
      <c r="N137" s="40"/>
      <c r="O137" s="40"/>
    </row>
    <row r="138" spans="1:15" x14ac:dyDescent="0.25">
      <c r="A138" s="35" t="s">
        <v>682</v>
      </c>
      <c r="B138" s="36" t="s">
        <v>681</v>
      </c>
      <c r="C138" s="37">
        <v>0</v>
      </c>
      <c r="D138" s="37"/>
      <c r="E138" s="37"/>
      <c r="F138" s="37"/>
      <c r="G138" s="37"/>
      <c r="H138" s="37"/>
      <c r="I138" s="37">
        <v>0</v>
      </c>
      <c r="J138" s="37"/>
      <c r="K138" s="37"/>
      <c r="L138" s="37"/>
      <c r="M138" s="37"/>
      <c r="N138" s="37"/>
      <c r="O138" s="37"/>
    </row>
    <row r="139" spans="1:15" x14ac:dyDescent="0.25">
      <c r="A139" s="38" t="s">
        <v>680</v>
      </c>
      <c r="B139" s="39" t="s">
        <v>679</v>
      </c>
      <c r="C139" s="40">
        <v>0</v>
      </c>
      <c r="D139" s="40"/>
      <c r="E139" s="40"/>
      <c r="F139" s="40"/>
      <c r="G139" s="40"/>
      <c r="H139" s="40"/>
      <c r="I139" s="40">
        <v>0</v>
      </c>
      <c r="J139" s="40"/>
      <c r="K139" s="40"/>
      <c r="L139" s="40"/>
      <c r="M139" s="40"/>
      <c r="N139" s="40"/>
      <c r="O139" s="40"/>
    </row>
    <row r="140" spans="1:15" x14ac:dyDescent="0.25">
      <c r="A140" s="35" t="s">
        <v>678</v>
      </c>
      <c r="B140" s="36" t="s">
        <v>677</v>
      </c>
      <c r="C140" s="37">
        <v>0</v>
      </c>
      <c r="D140" s="37"/>
      <c r="E140" s="37"/>
      <c r="F140" s="37"/>
      <c r="G140" s="37"/>
      <c r="H140" s="37"/>
      <c r="I140" s="37">
        <v>0</v>
      </c>
      <c r="J140" s="37"/>
      <c r="K140" s="37"/>
      <c r="L140" s="37"/>
      <c r="M140" s="37"/>
      <c r="N140" s="37"/>
      <c r="O140" s="37"/>
    </row>
    <row r="141" spans="1:15" x14ac:dyDescent="0.25">
      <c r="A141" s="38" t="s">
        <v>676</v>
      </c>
      <c r="B141" s="39" t="s">
        <v>675</v>
      </c>
      <c r="C141" s="40">
        <v>0</v>
      </c>
      <c r="D141" s="40"/>
      <c r="E141" s="40"/>
      <c r="F141" s="40"/>
      <c r="G141" s="40"/>
      <c r="H141" s="40"/>
      <c r="I141" s="40">
        <v>0</v>
      </c>
      <c r="J141" s="40"/>
      <c r="K141" s="40"/>
      <c r="L141" s="40"/>
      <c r="M141" s="40"/>
      <c r="N141" s="40"/>
      <c r="O141" s="40"/>
    </row>
    <row r="142" spans="1:15" x14ac:dyDescent="0.25">
      <c r="A142" s="35" t="s">
        <v>674</v>
      </c>
      <c r="B142" s="36" t="s">
        <v>673</v>
      </c>
      <c r="C142" s="37">
        <v>0</v>
      </c>
      <c r="D142" s="37"/>
      <c r="E142" s="37"/>
      <c r="F142" s="37"/>
      <c r="G142" s="37"/>
      <c r="H142" s="37"/>
      <c r="I142" s="37">
        <v>0</v>
      </c>
      <c r="J142" s="37"/>
      <c r="K142" s="37"/>
      <c r="L142" s="37"/>
      <c r="M142" s="37"/>
      <c r="N142" s="37"/>
      <c r="O142" s="37"/>
    </row>
    <row r="143" spans="1:15" x14ac:dyDescent="0.25">
      <c r="A143" s="38" t="s">
        <v>672</v>
      </c>
      <c r="B143" s="39" t="s">
        <v>671</v>
      </c>
      <c r="C143" s="40">
        <v>0</v>
      </c>
      <c r="D143" s="40"/>
      <c r="E143" s="40"/>
      <c r="F143" s="40"/>
      <c r="G143" s="40"/>
      <c r="H143" s="40"/>
      <c r="I143" s="40">
        <v>0</v>
      </c>
      <c r="J143" s="40"/>
      <c r="K143" s="40"/>
      <c r="L143" s="40"/>
      <c r="M143" s="40"/>
      <c r="N143" s="40"/>
      <c r="O143" s="40"/>
    </row>
    <row r="144" spans="1:15" x14ac:dyDescent="0.25">
      <c r="A144" s="35" t="s">
        <v>670</v>
      </c>
      <c r="B144" s="36" t="s">
        <v>669</v>
      </c>
      <c r="C144" s="37">
        <v>0</v>
      </c>
      <c r="D144" s="37"/>
      <c r="E144" s="37"/>
      <c r="F144" s="37"/>
      <c r="G144" s="37"/>
      <c r="H144" s="37"/>
      <c r="I144" s="37">
        <v>0</v>
      </c>
      <c r="J144" s="37"/>
      <c r="K144" s="37"/>
      <c r="L144" s="37"/>
      <c r="M144" s="37"/>
      <c r="N144" s="37"/>
      <c r="O144" s="37"/>
    </row>
    <row r="145" spans="1:15" x14ac:dyDescent="0.25">
      <c r="A145" s="38" t="s">
        <v>668</v>
      </c>
      <c r="B145" s="39" t="s">
        <v>667</v>
      </c>
      <c r="C145" s="40">
        <v>0</v>
      </c>
      <c r="D145" s="40"/>
      <c r="E145" s="40"/>
      <c r="F145" s="40"/>
      <c r="G145" s="40"/>
      <c r="H145" s="40"/>
      <c r="I145" s="40">
        <v>0</v>
      </c>
      <c r="J145" s="40"/>
      <c r="K145" s="40"/>
      <c r="L145" s="40"/>
      <c r="M145" s="40"/>
      <c r="N145" s="40"/>
      <c r="O145" s="40"/>
    </row>
    <row r="146" spans="1:15" x14ac:dyDescent="0.25">
      <c r="A146" s="35" t="s">
        <v>666</v>
      </c>
      <c r="B146" s="36" t="s">
        <v>665</v>
      </c>
      <c r="C146" s="37">
        <v>0</v>
      </c>
      <c r="D146" s="37"/>
      <c r="E146" s="37"/>
      <c r="F146" s="37"/>
      <c r="G146" s="37"/>
      <c r="H146" s="37"/>
      <c r="I146" s="37">
        <v>0</v>
      </c>
      <c r="J146" s="37"/>
      <c r="K146" s="37"/>
      <c r="L146" s="37"/>
      <c r="M146" s="37"/>
      <c r="N146" s="37"/>
      <c r="O146" s="37"/>
    </row>
    <row r="147" spans="1:15" x14ac:dyDescent="0.25">
      <c r="A147" s="38" t="s">
        <v>664</v>
      </c>
      <c r="B147" s="39" t="s">
        <v>129</v>
      </c>
      <c r="C147" s="40">
        <v>10681.4</v>
      </c>
      <c r="D147" s="40"/>
      <c r="E147" s="40"/>
      <c r="F147" s="40"/>
      <c r="G147" s="40"/>
      <c r="H147" s="40"/>
      <c r="I147" s="40">
        <v>11431.8</v>
      </c>
      <c r="J147" s="40"/>
      <c r="K147" s="40"/>
      <c r="L147" s="40"/>
      <c r="M147" s="40"/>
      <c r="N147" s="40"/>
      <c r="O147" s="40"/>
    </row>
    <row r="148" spans="1:15" x14ac:dyDescent="0.25">
      <c r="A148" s="35" t="s">
        <v>663</v>
      </c>
      <c r="B148" s="36" t="s">
        <v>128</v>
      </c>
      <c r="C148" s="37">
        <v>10824.99</v>
      </c>
      <c r="D148" s="37"/>
      <c r="E148" s="37"/>
      <c r="F148" s="37"/>
      <c r="G148" s="37"/>
      <c r="H148" s="37"/>
      <c r="I148" s="37">
        <v>11418.55</v>
      </c>
      <c r="J148" s="37"/>
      <c r="K148" s="37"/>
      <c r="L148" s="37"/>
      <c r="M148" s="37"/>
      <c r="N148" s="37"/>
      <c r="O148" s="37"/>
    </row>
    <row r="149" spans="1:15" x14ac:dyDescent="0.25">
      <c r="A149" s="38" t="s">
        <v>662</v>
      </c>
      <c r="B149" s="39" t="s">
        <v>131</v>
      </c>
      <c r="C149" s="40">
        <v>10886.95</v>
      </c>
      <c r="D149" s="40"/>
      <c r="E149" s="40"/>
      <c r="F149" s="40"/>
      <c r="G149" s="40"/>
      <c r="H149" s="40"/>
      <c r="I149" s="40">
        <v>11510.4</v>
      </c>
      <c r="J149" s="40"/>
      <c r="K149" s="40"/>
      <c r="L149" s="40"/>
      <c r="M149" s="40"/>
      <c r="N149" s="40"/>
      <c r="O149" s="40"/>
    </row>
    <row r="150" spans="1:15" x14ac:dyDescent="0.25">
      <c r="A150" s="35" t="s">
        <v>661</v>
      </c>
      <c r="B150" s="36" t="s">
        <v>130</v>
      </c>
      <c r="C150" s="37">
        <v>10934.51</v>
      </c>
      <c r="D150" s="37"/>
      <c r="E150" s="37"/>
      <c r="F150" s="37"/>
      <c r="G150" s="37"/>
      <c r="H150" s="37"/>
      <c r="I150" s="37">
        <v>11552.53</v>
      </c>
      <c r="J150" s="37"/>
      <c r="K150" s="37"/>
      <c r="L150" s="37"/>
      <c r="M150" s="37"/>
      <c r="N150" s="37"/>
      <c r="O150" s="37"/>
    </row>
    <row r="151" spans="1:15" x14ac:dyDescent="0.25">
      <c r="A151" s="38" t="s">
        <v>660</v>
      </c>
      <c r="B151" s="39" t="s">
        <v>132</v>
      </c>
      <c r="C151" s="40">
        <v>10783.53</v>
      </c>
      <c r="D151" s="40"/>
      <c r="E151" s="40"/>
      <c r="F151" s="40"/>
      <c r="G151" s="40"/>
      <c r="H151" s="40"/>
      <c r="I151" s="40">
        <v>11389.72</v>
      </c>
      <c r="J151" s="40"/>
      <c r="K151" s="40"/>
      <c r="L151" s="40"/>
      <c r="M151" s="40"/>
      <c r="N151" s="40"/>
      <c r="O151" s="40"/>
    </row>
    <row r="152" spans="1:15" x14ac:dyDescent="0.25">
      <c r="A152" s="35" t="s">
        <v>659</v>
      </c>
      <c r="B152" s="36" t="s">
        <v>658</v>
      </c>
      <c r="C152" s="37">
        <v>0</v>
      </c>
      <c r="D152" s="37"/>
      <c r="E152" s="37"/>
      <c r="F152" s="37"/>
      <c r="G152" s="37"/>
      <c r="H152" s="37"/>
      <c r="I152" s="37">
        <v>0</v>
      </c>
      <c r="J152" s="37"/>
      <c r="K152" s="37"/>
      <c r="L152" s="37"/>
      <c r="M152" s="37"/>
      <c r="N152" s="37"/>
      <c r="O152" s="37"/>
    </row>
    <row r="153" spans="1:15" x14ac:dyDescent="0.25">
      <c r="A153" s="38" t="s">
        <v>657</v>
      </c>
      <c r="B153" s="39" t="s">
        <v>656</v>
      </c>
      <c r="C153" s="40">
        <v>11159.43</v>
      </c>
      <c r="D153" s="40"/>
      <c r="E153" s="40"/>
      <c r="F153" s="40"/>
      <c r="G153" s="40"/>
      <c r="H153" s="40"/>
      <c r="I153" s="40">
        <v>11650.06</v>
      </c>
      <c r="J153" s="40"/>
      <c r="K153" s="40"/>
      <c r="L153" s="40"/>
      <c r="M153" s="40"/>
      <c r="N153" s="40"/>
      <c r="O153" s="40"/>
    </row>
    <row r="154" spans="1:15" x14ac:dyDescent="0.25">
      <c r="A154" s="35" t="s">
        <v>655</v>
      </c>
      <c r="B154" s="36" t="s">
        <v>654</v>
      </c>
      <c r="C154" s="37">
        <v>9927.58</v>
      </c>
      <c r="D154" s="37"/>
      <c r="E154" s="37"/>
      <c r="F154" s="37"/>
      <c r="G154" s="37"/>
      <c r="H154" s="37"/>
      <c r="I154" s="37">
        <v>10453.91</v>
      </c>
      <c r="J154" s="37"/>
      <c r="K154" s="37"/>
      <c r="L154" s="37"/>
      <c r="M154" s="37"/>
      <c r="N154" s="37"/>
      <c r="O154" s="37"/>
    </row>
    <row r="155" spans="1:15" x14ac:dyDescent="0.25">
      <c r="A155" s="38" t="s">
        <v>653</v>
      </c>
      <c r="B155" s="39" t="s">
        <v>652</v>
      </c>
      <c r="C155" s="40">
        <v>0</v>
      </c>
      <c r="D155" s="40"/>
      <c r="E155" s="40"/>
      <c r="F155" s="40"/>
      <c r="G155" s="40"/>
      <c r="H155" s="40"/>
      <c r="I155" s="40">
        <v>0</v>
      </c>
      <c r="J155" s="40"/>
      <c r="K155" s="40"/>
      <c r="L155" s="40"/>
      <c r="M155" s="40"/>
      <c r="N155" s="40"/>
      <c r="O155" s="40"/>
    </row>
    <row r="156" spans="1:15" x14ac:dyDescent="0.25">
      <c r="A156" s="35" t="s">
        <v>651</v>
      </c>
      <c r="B156" s="36" t="s">
        <v>135</v>
      </c>
      <c r="C156" s="37">
        <v>9480.34</v>
      </c>
      <c r="D156" s="37"/>
      <c r="E156" s="37"/>
      <c r="F156" s="37"/>
      <c r="G156" s="37"/>
      <c r="H156" s="37"/>
      <c r="I156" s="37">
        <v>11261.57</v>
      </c>
      <c r="J156" s="37"/>
      <c r="K156" s="37"/>
      <c r="L156" s="37"/>
      <c r="M156" s="37"/>
      <c r="N156" s="37"/>
      <c r="O156" s="37"/>
    </row>
    <row r="157" spans="1:15" x14ac:dyDescent="0.25">
      <c r="A157" s="38" t="s">
        <v>650</v>
      </c>
      <c r="B157" s="39" t="s">
        <v>136</v>
      </c>
      <c r="C157" s="40">
        <v>10210.51</v>
      </c>
      <c r="D157" s="40"/>
      <c r="E157" s="40"/>
      <c r="F157" s="40"/>
      <c r="G157" s="40"/>
      <c r="H157" s="40"/>
      <c r="I157" s="40">
        <v>10771.44</v>
      </c>
      <c r="J157" s="40"/>
      <c r="K157" s="40"/>
      <c r="L157" s="40"/>
      <c r="M157" s="40"/>
      <c r="N157" s="40"/>
      <c r="O157" s="40"/>
    </row>
    <row r="158" spans="1:15" x14ac:dyDescent="0.25">
      <c r="A158" s="35" t="s">
        <v>649</v>
      </c>
      <c r="B158" s="36" t="s">
        <v>139</v>
      </c>
      <c r="C158" s="37">
        <v>9696.85</v>
      </c>
      <c r="D158" s="37"/>
      <c r="E158" s="37"/>
      <c r="F158" s="37"/>
      <c r="G158" s="37"/>
      <c r="H158" s="37"/>
      <c r="I158" s="37">
        <v>10673.54</v>
      </c>
      <c r="J158" s="37"/>
      <c r="K158" s="37"/>
      <c r="L158" s="37"/>
      <c r="M158" s="37"/>
      <c r="N158" s="37"/>
      <c r="O158" s="37"/>
    </row>
    <row r="159" spans="1:15" x14ac:dyDescent="0.25">
      <c r="A159" s="38" t="s">
        <v>648</v>
      </c>
      <c r="B159" s="39" t="s">
        <v>137</v>
      </c>
      <c r="C159" s="40">
        <v>9535.23</v>
      </c>
      <c r="D159" s="40"/>
      <c r="E159" s="40"/>
      <c r="F159" s="40"/>
      <c r="G159" s="40"/>
      <c r="H159" s="40"/>
      <c r="I159" s="40">
        <v>10036.74</v>
      </c>
      <c r="J159" s="40"/>
      <c r="K159" s="40"/>
      <c r="L159" s="40"/>
      <c r="M159" s="40"/>
      <c r="N159" s="40"/>
      <c r="O159" s="40"/>
    </row>
    <row r="160" spans="1:15" x14ac:dyDescent="0.25">
      <c r="A160" s="35" t="s">
        <v>647</v>
      </c>
      <c r="B160" s="36" t="s">
        <v>138</v>
      </c>
      <c r="C160" s="37">
        <v>9407.4</v>
      </c>
      <c r="D160" s="37"/>
      <c r="E160" s="37"/>
      <c r="F160" s="37"/>
      <c r="G160" s="37"/>
      <c r="H160" s="37"/>
      <c r="I160" s="37">
        <v>10069.9</v>
      </c>
      <c r="J160" s="37"/>
      <c r="K160" s="37"/>
      <c r="L160" s="37"/>
      <c r="M160" s="37"/>
      <c r="N160" s="37"/>
      <c r="O160" s="37"/>
    </row>
    <row r="161" spans="1:15" x14ac:dyDescent="0.25">
      <c r="A161" s="38" t="s">
        <v>646</v>
      </c>
      <c r="B161" s="39" t="s">
        <v>134</v>
      </c>
      <c r="C161" s="40">
        <v>9839.9599999999991</v>
      </c>
      <c r="D161" s="40"/>
      <c r="E161" s="40"/>
      <c r="F161" s="40"/>
      <c r="G161" s="40"/>
      <c r="H161" s="40"/>
      <c r="I161" s="40">
        <v>10628.61</v>
      </c>
      <c r="J161" s="40"/>
      <c r="K161" s="40"/>
      <c r="L161" s="40"/>
      <c r="M161" s="40"/>
      <c r="N161" s="40"/>
      <c r="O161" s="40"/>
    </row>
    <row r="162" spans="1:15" x14ac:dyDescent="0.25">
      <c r="A162" s="35" t="s">
        <v>645</v>
      </c>
      <c r="B162" s="36" t="s">
        <v>644</v>
      </c>
      <c r="C162" s="37">
        <v>0</v>
      </c>
      <c r="D162" s="37"/>
      <c r="E162" s="37"/>
      <c r="F162" s="37"/>
      <c r="G162" s="37"/>
      <c r="H162" s="37"/>
      <c r="I162" s="37">
        <v>0</v>
      </c>
      <c r="J162" s="37"/>
      <c r="K162" s="37"/>
      <c r="L162" s="37"/>
      <c r="M162" s="37"/>
      <c r="N162" s="37"/>
      <c r="O162" s="37"/>
    </row>
    <row r="163" spans="1:15" x14ac:dyDescent="0.25">
      <c r="A163" s="38" t="s">
        <v>643</v>
      </c>
      <c r="B163" s="39" t="s">
        <v>150</v>
      </c>
      <c r="C163" s="40">
        <v>9668.3799999999992</v>
      </c>
      <c r="D163" s="40"/>
      <c r="E163" s="40"/>
      <c r="F163" s="40"/>
      <c r="G163" s="40"/>
      <c r="H163" s="40"/>
      <c r="I163" s="40">
        <v>10089.89</v>
      </c>
      <c r="J163" s="40"/>
      <c r="K163" s="40"/>
      <c r="L163" s="40"/>
      <c r="M163" s="40"/>
      <c r="N163" s="40"/>
      <c r="O163" s="40"/>
    </row>
    <row r="164" spans="1:15" x14ac:dyDescent="0.25">
      <c r="A164" s="35" t="s">
        <v>642</v>
      </c>
      <c r="B164" s="36" t="s">
        <v>141</v>
      </c>
      <c r="C164" s="37">
        <v>9605.43</v>
      </c>
      <c r="D164" s="37"/>
      <c r="E164" s="37"/>
      <c r="F164" s="37"/>
      <c r="G164" s="37"/>
      <c r="H164" s="37"/>
      <c r="I164" s="37">
        <v>10291</v>
      </c>
      <c r="J164" s="37"/>
      <c r="K164" s="37"/>
      <c r="L164" s="37"/>
      <c r="M164" s="37"/>
      <c r="N164" s="37"/>
      <c r="O164" s="37"/>
    </row>
    <row r="165" spans="1:15" x14ac:dyDescent="0.25">
      <c r="A165" s="38" t="s">
        <v>641</v>
      </c>
      <c r="B165" s="39" t="s">
        <v>142</v>
      </c>
      <c r="C165" s="40">
        <v>10039.82</v>
      </c>
      <c r="D165" s="40"/>
      <c r="E165" s="40"/>
      <c r="F165" s="40"/>
      <c r="G165" s="40"/>
      <c r="H165" s="40"/>
      <c r="I165" s="40">
        <v>10560.72</v>
      </c>
      <c r="J165" s="40"/>
      <c r="K165" s="40"/>
      <c r="L165" s="40"/>
      <c r="M165" s="40"/>
      <c r="N165" s="40"/>
      <c r="O165" s="40"/>
    </row>
    <row r="166" spans="1:15" x14ac:dyDescent="0.25">
      <c r="A166" s="35" t="s">
        <v>640</v>
      </c>
      <c r="B166" s="36" t="s">
        <v>148</v>
      </c>
      <c r="C166" s="37">
        <v>9495.5400000000009</v>
      </c>
      <c r="D166" s="37"/>
      <c r="E166" s="37"/>
      <c r="F166" s="37"/>
      <c r="G166" s="37"/>
      <c r="H166" s="37"/>
      <c r="I166" s="37">
        <v>10109.629999999999</v>
      </c>
      <c r="J166" s="37"/>
      <c r="K166" s="37"/>
      <c r="L166" s="37"/>
      <c r="M166" s="37"/>
      <c r="N166" s="37"/>
      <c r="O166" s="37"/>
    </row>
    <row r="167" spans="1:15" x14ac:dyDescent="0.25">
      <c r="A167" s="38" t="s">
        <v>639</v>
      </c>
      <c r="B167" s="39" t="s">
        <v>143</v>
      </c>
      <c r="C167" s="40">
        <v>9843.35</v>
      </c>
      <c r="D167" s="40"/>
      <c r="E167" s="40"/>
      <c r="F167" s="40"/>
      <c r="G167" s="40"/>
      <c r="H167" s="40"/>
      <c r="I167" s="40">
        <v>10500.33</v>
      </c>
      <c r="J167" s="40"/>
      <c r="K167" s="40"/>
      <c r="L167" s="40"/>
      <c r="M167" s="40"/>
      <c r="N167" s="40"/>
      <c r="O167" s="40"/>
    </row>
    <row r="168" spans="1:15" x14ac:dyDescent="0.25">
      <c r="A168" s="35" t="s">
        <v>638</v>
      </c>
      <c r="B168" s="36" t="s">
        <v>145</v>
      </c>
      <c r="C168" s="37">
        <v>9801</v>
      </c>
      <c r="D168" s="37"/>
      <c r="E168" s="37"/>
      <c r="F168" s="37"/>
      <c r="G168" s="37"/>
      <c r="H168" s="37"/>
      <c r="I168" s="37">
        <v>10156.6</v>
      </c>
      <c r="J168" s="37"/>
      <c r="K168" s="37"/>
      <c r="L168" s="37"/>
      <c r="M168" s="37"/>
      <c r="N168" s="37"/>
      <c r="O168" s="37"/>
    </row>
    <row r="169" spans="1:15" x14ac:dyDescent="0.25">
      <c r="A169" s="38" t="s">
        <v>637</v>
      </c>
      <c r="B169" s="39" t="s">
        <v>147</v>
      </c>
      <c r="C169" s="40">
        <v>9728.69</v>
      </c>
      <c r="D169" s="40"/>
      <c r="E169" s="40"/>
      <c r="F169" s="40"/>
      <c r="G169" s="40"/>
      <c r="H169" s="40"/>
      <c r="I169" s="40">
        <v>10902.97</v>
      </c>
      <c r="J169" s="40"/>
      <c r="K169" s="40"/>
      <c r="L169" s="40"/>
      <c r="M169" s="40"/>
      <c r="N169" s="40"/>
      <c r="O169" s="40"/>
    </row>
    <row r="170" spans="1:15" x14ac:dyDescent="0.25">
      <c r="A170" s="35" t="s">
        <v>636</v>
      </c>
      <c r="B170" s="36" t="s">
        <v>144</v>
      </c>
      <c r="C170" s="37">
        <v>9104.91</v>
      </c>
      <c r="D170" s="37"/>
      <c r="E170" s="37"/>
      <c r="F170" s="37"/>
      <c r="G170" s="37"/>
      <c r="H170" s="37"/>
      <c r="I170" s="37">
        <v>9597.9500000000007</v>
      </c>
      <c r="J170" s="37"/>
      <c r="K170" s="37"/>
      <c r="L170" s="37"/>
      <c r="M170" s="37"/>
      <c r="N170" s="37"/>
      <c r="O170" s="37"/>
    </row>
    <row r="171" spans="1:15" x14ac:dyDescent="0.25">
      <c r="A171" s="38" t="s">
        <v>635</v>
      </c>
      <c r="B171" s="39" t="s">
        <v>149</v>
      </c>
      <c r="C171" s="40">
        <v>9625.0300000000007</v>
      </c>
      <c r="D171" s="40"/>
      <c r="E171" s="40"/>
      <c r="F171" s="40"/>
      <c r="G171" s="40"/>
      <c r="H171" s="40"/>
      <c r="I171" s="40">
        <v>10173.61</v>
      </c>
      <c r="J171" s="40"/>
      <c r="K171" s="40"/>
      <c r="L171" s="40"/>
      <c r="M171" s="40"/>
      <c r="N171" s="40"/>
      <c r="O171" s="40"/>
    </row>
    <row r="172" spans="1:15" x14ac:dyDescent="0.25">
      <c r="A172" s="35" t="s">
        <v>634</v>
      </c>
      <c r="B172" s="36" t="s">
        <v>146</v>
      </c>
      <c r="C172" s="37">
        <v>9603.2800000000007</v>
      </c>
      <c r="D172" s="37"/>
      <c r="E172" s="37"/>
      <c r="F172" s="37"/>
      <c r="G172" s="37"/>
      <c r="H172" s="37"/>
      <c r="I172" s="37">
        <v>10219.23</v>
      </c>
      <c r="J172" s="37"/>
      <c r="K172" s="37"/>
      <c r="L172" s="37"/>
      <c r="M172" s="37"/>
      <c r="N172" s="37"/>
      <c r="O172" s="37"/>
    </row>
    <row r="173" spans="1:15" x14ac:dyDescent="0.25">
      <c r="A173" s="38" t="s">
        <v>633</v>
      </c>
      <c r="B173" s="39" t="s">
        <v>159</v>
      </c>
      <c r="C173" s="40">
        <v>9447.35</v>
      </c>
      <c r="D173" s="40"/>
      <c r="E173" s="40"/>
      <c r="F173" s="40"/>
      <c r="G173" s="40"/>
      <c r="H173" s="40"/>
      <c r="I173" s="40">
        <v>9986.3700000000008</v>
      </c>
      <c r="J173" s="40"/>
      <c r="K173" s="40"/>
      <c r="L173" s="40"/>
      <c r="M173" s="40"/>
      <c r="N173" s="40"/>
      <c r="O173" s="40"/>
    </row>
    <row r="174" spans="1:15" x14ac:dyDescent="0.25">
      <c r="A174" s="35" t="s">
        <v>632</v>
      </c>
      <c r="B174" s="36" t="s">
        <v>631</v>
      </c>
      <c r="C174" s="37">
        <v>0</v>
      </c>
      <c r="D174" s="37"/>
      <c r="E174" s="37"/>
      <c r="F174" s="37"/>
      <c r="G174" s="37"/>
      <c r="H174" s="37"/>
      <c r="I174" s="37">
        <v>0</v>
      </c>
      <c r="J174" s="37"/>
      <c r="K174" s="37"/>
      <c r="L174" s="37"/>
      <c r="M174" s="37"/>
      <c r="N174" s="37"/>
      <c r="O174" s="37"/>
    </row>
    <row r="175" spans="1:15" x14ac:dyDescent="0.25">
      <c r="A175" s="38" t="s">
        <v>630</v>
      </c>
      <c r="B175" s="39" t="s">
        <v>156</v>
      </c>
      <c r="C175" s="40">
        <v>10285.42</v>
      </c>
      <c r="D175" s="40"/>
      <c r="E175" s="40"/>
      <c r="F175" s="40"/>
      <c r="G175" s="40"/>
      <c r="H175" s="40"/>
      <c r="I175" s="40">
        <v>10977.49</v>
      </c>
      <c r="J175" s="40"/>
      <c r="K175" s="40"/>
      <c r="L175" s="40"/>
      <c r="M175" s="40"/>
      <c r="N175" s="40"/>
      <c r="O175" s="40"/>
    </row>
    <row r="176" spans="1:15" x14ac:dyDescent="0.25">
      <c r="A176" s="35" t="s">
        <v>629</v>
      </c>
      <c r="B176" s="36" t="s">
        <v>158</v>
      </c>
      <c r="C176" s="37">
        <v>9478.25</v>
      </c>
      <c r="D176" s="37"/>
      <c r="E176" s="37"/>
      <c r="F176" s="37"/>
      <c r="G176" s="37"/>
      <c r="H176" s="37"/>
      <c r="I176" s="37">
        <v>10162.64</v>
      </c>
      <c r="J176" s="37"/>
      <c r="K176" s="37"/>
      <c r="L176" s="37"/>
      <c r="M176" s="37"/>
      <c r="N176" s="37"/>
      <c r="O176" s="37"/>
    </row>
    <row r="177" spans="1:15" x14ac:dyDescent="0.25">
      <c r="A177" s="38" t="s">
        <v>628</v>
      </c>
      <c r="B177" s="39" t="s">
        <v>157</v>
      </c>
      <c r="C177" s="40">
        <v>9570.89</v>
      </c>
      <c r="D177" s="40"/>
      <c r="E177" s="40"/>
      <c r="F177" s="40"/>
      <c r="G177" s="40"/>
      <c r="H177" s="40"/>
      <c r="I177" s="40">
        <v>9966.81</v>
      </c>
      <c r="J177" s="40"/>
      <c r="K177" s="40"/>
      <c r="L177" s="40"/>
      <c r="M177" s="40"/>
      <c r="N177" s="40"/>
      <c r="O177" s="40"/>
    </row>
    <row r="178" spans="1:15" x14ac:dyDescent="0.25">
      <c r="A178" s="35" t="s">
        <v>627</v>
      </c>
      <c r="B178" s="36" t="s">
        <v>152</v>
      </c>
      <c r="C178" s="37">
        <v>9636.5499999999993</v>
      </c>
      <c r="D178" s="37"/>
      <c r="E178" s="37"/>
      <c r="F178" s="37"/>
      <c r="G178" s="37"/>
      <c r="H178" s="37"/>
      <c r="I178" s="37">
        <v>10193.33</v>
      </c>
      <c r="J178" s="37"/>
      <c r="K178" s="37"/>
      <c r="L178" s="37"/>
      <c r="M178" s="37"/>
      <c r="N178" s="37"/>
      <c r="O178" s="37"/>
    </row>
    <row r="179" spans="1:15" x14ac:dyDescent="0.25">
      <c r="A179" s="38" t="s">
        <v>626</v>
      </c>
      <c r="B179" s="39" t="s">
        <v>164</v>
      </c>
      <c r="C179" s="40">
        <v>9442.07</v>
      </c>
      <c r="D179" s="40"/>
      <c r="E179" s="40"/>
      <c r="F179" s="40"/>
      <c r="G179" s="40"/>
      <c r="H179" s="40"/>
      <c r="I179" s="40">
        <v>10272.469999999999</v>
      </c>
      <c r="J179" s="40"/>
      <c r="K179" s="40"/>
      <c r="L179" s="40"/>
      <c r="M179" s="40"/>
      <c r="N179" s="40"/>
      <c r="O179" s="40"/>
    </row>
    <row r="180" spans="1:15" x14ac:dyDescent="0.25">
      <c r="A180" s="35" t="s">
        <v>625</v>
      </c>
      <c r="B180" s="36" t="s">
        <v>153</v>
      </c>
      <c r="C180" s="37">
        <v>9221.65</v>
      </c>
      <c r="D180" s="37"/>
      <c r="E180" s="37"/>
      <c r="F180" s="37"/>
      <c r="G180" s="37"/>
      <c r="H180" s="37"/>
      <c r="I180" s="37">
        <v>9696.85</v>
      </c>
      <c r="J180" s="37"/>
      <c r="K180" s="37"/>
      <c r="L180" s="37"/>
      <c r="M180" s="37"/>
      <c r="N180" s="37"/>
      <c r="O180" s="37"/>
    </row>
    <row r="181" spans="1:15" x14ac:dyDescent="0.25">
      <c r="A181" s="38" t="s">
        <v>624</v>
      </c>
      <c r="B181" s="39" t="s">
        <v>162</v>
      </c>
      <c r="C181" s="40">
        <v>9645.5400000000009</v>
      </c>
      <c r="D181" s="40"/>
      <c r="E181" s="40"/>
      <c r="F181" s="40"/>
      <c r="G181" s="40"/>
      <c r="H181" s="40"/>
      <c r="I181" s="40">
        <v>10085.49</v>
      </c>
      <c r="J181" s="40"/>
      <c r="K181" s="40"/>
      <c r="L181" s="40"/>
      <c r="M181" s="40"/>
      <c r="N181" s="40"/>
      <c r="O181" s="40"/>
    </row>
    <row r="182" spans="1:15" x14ac:dyDescent="0.25">
      <c r="A182" s="35" t="s">
        <v>623</v>
      </c>
      <c r="B182" s="36" t="s">
        <v>160</v>
      </c>
      <c r="C182" s="37">
        <v>9481.19</v>
      </c>
      <c r="D182" s="37"/>
      <c r="E182" s="37"/>
      <c r="F182" s="37"/>
      <c r="G182" s="37"/>
      <c r="H182" s="37"/>
      <c r="I182" s="37">
        <v>10032.14</v>
      </c>
      <c r="J182" s="37"/>
      <c r="K182" s="37"/>
      <c r="L182" s="37"/>
      <c r="M182" s="37"/>
      <c r="N182" s="37"/>
      <c r="O182" s="37"/>
    </row>
    <row r="183" spans="1:15" x14ac:dyDescent="0.25">
      <c r="A183" s="38" t="s">
        <v>622</v>
      </c>
      <c r="B183" s="39" t="s">
        <v>161</v>
      </c>
      <c r="C183" s="40">
        <v>9858.32</v>
      </c>
      <c r="D183" s="40"/>
      <c r="E183" s="40"/>
      <c r="F183" s="40"/>
      <c r="G183" s="40"/>
      <c r="H183" s="40"/>
      <c r="I183" s="40">
        <v>10309.969999999999</v>
      </c>
      <c r="J183" s="40"/>
      <c r="K183" s="40"/>
      <c r="L183" s="40"/>
      <c r="M183" s="40"/>
      <c r="N183" s="40"/>
      <c r="O183" s="40"/>
    </row>
    <row r="184" spans="1:15" x14ac:dyDescent="0.25">
      <c r="A184" s="35" t="s">
        <v>621</v>
      </c>
      <c r="B184" s="36" t="s">
        <v>155</v>
      </c>
      <c r="C184" s="37">
        <v>9671.4</v>
      </c>
      <c r="D184" s="37"/>
      <c r="E184" s="37"/>
      <c r="F184" s="37"/>
      <c r="G184" s="37"/>
      <c r="H184" s="37"/>
      <c r="I184" s="37">
        <v>10184.299999999999</v>
      </c>
      <c r="J184" s="37"/>
      <c r="K184" s="37"/>
      <c r="L184" s="37"/>
      <c r="M184" s="37"/>
      <c r="N184" s="37"/>
      <c r="O184" s="37"/>
    </row>
    <row r="185" spans="1:15" x14ac:dyDescent="0.25">
      <c r="A185" s="38" t="s">
        <v>620</v>
      </c>
      <c r="B185" s="39" t="s">
        <v>163</v>
      </c>
      <c r="C185" s="40">
        <v>9579.34</v>
      </c>
      <c r="D185" s="40"/>
      <c r="E185" s="40"/>
      <c r="F185" s="40"/>
      <c r="G185" s="40"/>
      <c r="H185" s="40"/>
      <c r="I185" s="40">
        <v>10102.18</v>
      </c>
      <c r="J185" s="40"/>
      <c r="K185" s="40"/>
      <c r="L185" s="40"/>
      <c r="M185" s="40"/>
      <c r="N185" s="40"/>
      <c r="O185" s="40"/>
    </row>
    <row r="186" spans="1:15" x14ac:dyDescent="0.25">
      <c r="A186" s="35" t="s">
        <v>619</v>
      </c>
      <c r="B186" s="36" t="s">
        <v>154</v>
      </c>
      <c r="C186" s="37">
        <v>9563.82</v>
      </c>
      <c r="D186" s="37"/>
      <c r="E186" s="37"/>
      <c r="F186" s="37"/>
      <c r="G186" s="37"/>
      <c r="H186" s="37"/>
      <c r="I186" s="37">
        <v>10104.48</v>
      </c>
      <c r="J186" s="37"/>
      <c r="K186" s="37"/>
      <c r="L186" s="37"/>
      <c r="M186" s="37"/>
      <c r="N186" s="37"/>
      <c r="O186" s="37"/>
    </row>
    <row r="187" spans="1:15" x14ac:dyDescent="0.25">
      <c r="A187" s="38" t="s">
        <v>618</v>
      </c>
      <c r="B187" s="39" t="s">
        <v>617</v>
      </c>
      <c r="C187" s="40">
        <v>0</v>
      </c>
      <c r="D187" s="40"/>
      <c r="E187" s="40"/>
      <c r="F187" s="40"/>
      <c r="G187" s="40"/>
      <c r="H187" s="40"/>
      <c r="I187" s="40">
        <v>0</v>
      </c>
      <c r="J187" s="40"/>
      <c r="K187" s="40"/>
      <c r="L187" s="40"/>
      <c r="M187" s="40"/>
      <c r="N187" s="40"/>
      <c r="O187" s="40"/>
    </row>
    <row r="188" spans="1:15" x14ac:dyDescent="0.25">
      <c r="A188" s="35" t="s">
        <v>616</v>
      </c>
      <c r="B188" s="36" t="s">
        <v>172</v>
      </c>
      <c r="C188" s="37">
        <v>9958.85</v>
      </c>
      <c r="D188" s="37"/>
      <c r="E188" s="37"/>
      <c r="F188" s="37"/>
      <c r="G188" s="37"/>
      <c r="H188" s="37"/>
      <c r="I188" s="37">
        <v>10589.56</v>
      </c>
      <c r="J188" s="37"/>
      <c r="K188" s="37"/>
      <c r="L188" s="37"/>
      <c r="M188" s="37"/>
      <c r="N188" s="37"/>
      <c r="O188" s="37"/>
    </row>
    <row r="189" spans="1:15" x14ac:dyDescent="0.25">
      <c r="A189" s="38" t="s">
        <v>615</v>
      </c>
      <c r="B189" s="39" t="s">
        <v>171</v>
      </c>
      <c r="C189" s="40">
        <v>9426.4500000000007</v>
      </c>
      <c r="D189" s="40"/>
      <c r="E189" s="40"/>
      <c r="F189" s="40"/>
      <c r="G189" s="40"/>
      <c r="H189" s="40"/>
      <c r="I189" s="40">
        <v>9949.83</v>
      </c>
      <c r="J189" s="40"/>
      <c r="K189" s="40"/>
      <c r="L189" s="40"/>
      <c r="M189" s="40"/>
      <c r="N189" s="40"/>
      <c r="O189" s="40"/>
    </row>
    <row r="190" spans="1:15" x14ac:dyDescent="0.25">
      <c r="A190" s="35" t="s">
        <v>614</v>
      </c>
      <c r="B190" s="36" t="s">
        <v>166</v>
      </c>
      <c r="C190" s="37">
        <v>9640.84</v>
      </c>
      <c r="D190" s="37"/>
      <c r="E190" s="37"/>
      <c r="F190" s="37"/>
      <c r="G190" s="37"/>
      <c r="H190" s="37"/>
      <c r="I190" s="37">
        <v>10049.950000000001</v>
      </c>
      <c r="J190" s="37"/>
      <c r="K190" s="37"/>
      <c r="L190" s="37"/>
      <c r="M190" s="37"/>
      <c r="N190" s="37"/>
      <c r="O190" s="37"/>
    </row>
    <row r="191" spans="1:15" x14ac:dyDescent="0.25">
      <c r="A191" s="38" t="s">
        <v>613</v>
      </c>
      <c r="B191" s="39" t="s">
        <v>167</v>
      </c>
      <c r="C191" s="40">
        <v>9590.02</v>
      </c>
      <c r="D191" s="40"/>
      <c r="E191" s="40"/>
      <c r="F191" s="40"/>
      <c r="G191" s="40"/>
      <c r="H191" s="40"/>
      <c r="I191" s="40">
        <v>10244.219999999999</v>
      </c>
      <c r="J191" s="40"/>
      <c r="K191" s="40"/>
      <c r="L191" s="40"/>
      <c r="M191" s="40"/>
      <c r="N191" s="40"/>
      <c r="O191" s="40"/>
    </row>
    <row r="192" spans="1:15" x14ac:dyDescent="0.25">
      <c r="A192" s="35" t="s">
        <v>612</v>
      </c>
      <c r="B192" s="36" t="s">
        <v>170</v>
      </c>
      <c r="C192" s="37">
        <v>9728.83</v>
      </c>
      <c r="D192" s="37"/>
      <c r="E192" s="37"/>
      <c r="F192" s="37"/>
      <c r="G192" s="37"/>
      <c r="H192" s="37"/>
      <c r="I192" s="37">
        <v>10342.799999999999</v>
      </c>
      <c r="J192" s="37"/>
      <c r="K192" s="37"/>
      <c r="L192" s="37"/>
      <c r="M192" s="37"/>
      <c r="N192" s="37"/>
      <c r="O192" s="37"/>
    </row>
    <row r="193" spans="1:15" x14ac:dyDescent="0.25">
      <c r="A193" s="38" t="s">
        <v>611</v>
      </c>
      <c r="B193" s="39" t="s">
        <v>173</v>
      </c>
      <c r="C193" s="40">
        <v>9217.85</v>
      </c>
      <c r="D193" s="40"/>
      <c r="E193" s="40"/>
      <c r="F193" s="40"/>
      <c r="G193" s="40"/>
      <c r="H193" s="40"/>
      <c r="I193" s="40">
        <v>10102.15</v>
      </c>
      <c r="J193" s="40"/>
      <c r="K193" s="40"/>
      <c r="L193" s="40"/>
      <c r="M193" s="40"/>
      <c r="N193" s="40"/>
      <c r="O193" s="40"/>
    </row>
    <row r="194" spans="1:15" x14ac:dyDescent="0.25">
      <c r="A194" s="35" t="s">
        <v>610</v>
      </c>
      <c r="B194" s="36" t="s">
        <v>169</v>
      </c>
      <c r="C194" s="37">
        <v>9882.08</v>
      </c>
      <c r="D194" s="37"/>
      <c r="E194" s="37"/>
      <c r="F194" s="37"/>
      <c r="G194" s="37"/>
      <c r="H194" s="37"/>
      <c r="I194" s="37">
        <v>10334.91</v>
      </c>
      <c r="J194" s="37"/>
      <c r="K194" s="37"/>
      <c r="L194" s="37"/>
      <c r="M194" s="37"/>
      <c r="N194" s="37"/>
      <c r="O194" s="37"/>
    </row>
    <row r="195" spans="1:15" x14ac:dyDescent="0.25">
      <c r="A195" s="38" t="s">
        <v>609</v>
      </c>
      <c r="B195" s="39" t="s">
        <v>168</v>
      </c>
      <c r="C195" s="40">
        <v>9638.2999999999993</v>
      </c>
      <c r="D195" s="40"/>
      <c r="E195" s="40"/>
      <c r="F195" s="40"/>
      <c r="G195" s="40"/>
      <c r="H195" s="40"/>
      <c r="I195" s="40">
        <v>10118.18</v>
      </c>
      <c r="J195" s="40"/>
      <c r="K195" s="40"/>
      <c r="L195" s="40"/>
      <c r="M195" s="40"/>
      <c r="N195" s="40"/>
      <c r="O195" s="40"/>
    </row>
    <row r="196" spans="1:15" x14ac:dyDescent="0.25">
      <c r="A196" s="35" t="s">
        <v>608</v>
      </c>
      <c r="B196" s="36" t="s">
        <v>181</v>
      </c>
      <c r="C196" s="37">
        <v>10050.879999999999</v>
      </c>
      <c r="D196" s="37"/>
      <c r="E196" s="37"/>
      <c r="F196" s="37"/>
      <c r="G196" s="37"/>
      <c r="H196" s="37"/>
      <c r="I196" s="37">
        <v>10505.45</v>
      </c>
      <c r="J196" s="37"/>
      <c r="K196" s="37"/>
      <c r="L196" s="37"/>
      <c r="M196" s="37"/>
      <c r="N196" s="37"/>
      <c r="O196" s="37"/>
    </row>
    <row r="197" spans="1:15" x14ac:dyDescent="0.25">
      <c r="A197" s="38" t="s">
        <v>607</v>
      </c>
      <c r="B197" s="39" t="s">
        <v>175</v>
      </c>
      <c r="C197" s="40">
        <v>10257.32</v>
      </c>
      <c r="D197" s="40"/>
      <c r="E197" s="40"/>
      <c r="F197" s="40"/>
      <c r="G197" s="40"/>
      <c r="H197" s="40"/>
      <c r="I197" s="40">
        <v>10860.84</v>
      </c>
      <c r="J197" s="40"/>
      <c r="K197" s="40"/>
      <c r="L197" s="40"/>
      <c r="M197" s="40"/>
      <c r="N197" s="40"/>
      <c r="O197" s="40"/>
    </row>
    <row r="198" spans="1:15" x14ac:dyDescent="0.25">
      <c r="A198" s="35" t="s">
        <v>606</v>
      </c>
      <c r="B198" s="36" t="s">
        <v>180</v>
      </c>
      <c r="C198" s="37">
        <v>9471.89</v>
      </c>
      <c r="D198" s="37"/>
      <c r="E198" s="37"/>
      <c r="F198" s="37"/>
      <c r="G198" s="37"/>
      <c r="H198" s="37"/>
      <c r="I198" s="37">
        <v>9985.93</v>
      </c>
      <c r="J198" s="37"/>
      <c r="K198" s="37"/>
      <c r="L198" s="37"/>
      <c r="M198" s="37"/>
      <c r="N198" s="37"/>
      <c r="O198" s="37"/>
    </row>
    <row r="199" spans="1:15" x14ac:dyDescent="0.25">
      <c r="A199" s="38" t="s">
        <v>605</v>
      </c>
      <c r="B199" s="39" t="s">
        <v>177</v>
      </c>
      <c r="C199" s="40">
        <v>9069.1299999999992</v>
      </c>
      <c r="D199" s="40"/>
      <c r="E199" s="40"/>
      <c r="F199" s="40"/>
      <c r="G199" s="40"/>
      <c r="H199" s="40"/>
      <c r="I199" s="40">
        <v>9547.39</v>
      </c>
      <c r="J199" s="40"/>
      <c r="K199" s="40"/>
      <c r="L199" s="40"/>
      <c r="M199" s="40"/>
      <c r="N199" s="40"/>
      <c r="O199" s="40"/>
    </row>
    <row r="200" spans="1:15" x14ac:dyDescent="0.25">
      <c r="A200" s="35" t="s">
        <v>604</v>
      </c>
      <c r="B200" s="36" t="s">
        <v>179</v>
      </c>
      <c r="C200" s="37">
        <v>10201.26</v>
      </c>
      <c r="D200" s="37"/>
      <c r="E200" s="37"/>
      <c r="F200" s="37"/>
      <c r="G200" s="37"/>
      <c r="H200" s="37"/>
      <c r="I200" s="37">
        <v>10806.09</v>
      </c>
      <c r="J200" s="37"/>
      <c r="K200" s="37"/>
      <c r="L200" s="37"/>
      <c r="M200" s="37"/>
      <c r="N200" s="37"/>
      <c r="O200" s="37"/>
    </row>
    <row r="201" spans="1:15" x14ac:dyDescent="0.25">
      <c r="A201" s="38" t="s">
        <v>603</v>
      </c>
      <c r="B201" s="39" t="s">
        <v>178</v>
      </c>
      <c r="C201" s="40">
        <v>10344.120000000001</v>
      </c>
      <c r="D201" s="40"/>
      <c r="E201" s="40"/>
      <c r="F201" s="40"/>
      <c r="G201" s="40"/>
      <c r="H201" s="40"/>
      <c r="I201" s="40">
        <v>10902.76</v>
      </c>
      <c r="J201" s="40"/>
      <c r="K201" s="40"/>
      <c r="L201" s="40"/>
      <c r="M201" s="40"/>
      <c r="N201" s="40"/>
      <c r="O201" s="40"/>
    </row>
    <row r="202" spans="1:15" x14ac:dyDescent="0.25">
      <c r="A202" s="35" t="s">
        <v>602</v>
      </c>
      <c r="B202" s="36" t="s">
        <v>176</v>
      </c>
      <c r="C202" s="37">
        <v>10007.19</v>
      </c>
      <c r="D202" s="37"/>
      <c r="E202" s="37"/>
      <c r="F202" s="37"/>
      <c r="G202" s="37"/>
      <c r="H202" s="37"/>
      <c r="I202" s="37">
        <v>10518.73</v>
      </c>
      <c r="J202" s="37"/>
      <c r="K202" s="37"/>
      <c r="L202" s="37"/>
      <c r="M202" s="37"/>
      <c r="N202" s="37"/>
      <c r="O202" s="37"/>
    </row>
    <row r="203" spans="1:15" x14ac:dyDescent="0.25">
      <c r="A203" s="38" t="s">
        <v>601</v>
      </c>
      <c r="B203" s="39" t="s">
        <v>185</v>
      </c>
      <c r="C203" s="40">
        <v>10069.68</v>
      </c>
      <c r="D203" s="40"/>
      <c r="E203" s="40"/>
      <c r="F203" s="40"/>
      <c r="G203" s="40"/>
      <c r="H203" s="40"/>
      <c r="I203" s="40">
        <v>10452.469999999999</v>
      </c>
      <c r="J203" s="40"/>
      <c r="K203" s="40"/>
      <c r="L203" s="40"/>
      <c r="M203" s="40"/>
      <c r="N203" s="40"/>
      <c r="O203" s="40"/>
    </row>
    <row r="204" spans="1:15" x14ac:dyDescent="0.25">
      <c r="A204" s="35" t="s">
        <v>600</v>
      </c>
      <c r="B204" s="36" t="s">
        <v>187</v>
      </c>
      <c r="C204" s="37">
        <v>9122.18</v>
      </c>
      <c r="D204" s="37"/>
      <c r="E204" s="37"/>
      <c r="F204" s="37"/>
      <c r="G204" s="37"/>
      <c r="H204" s="37"/>
      <c r="I204" s="37">
        <v>9590.4599999999991</v>
      </c>
      <c r="J204" s="37"/>
      <c r="K204" s="37"/>
      <c r="L204" s="37"/>
      <c r="M204" s="37"/>
      <c r="N204" s="37"/>
      <c r="O204" s="37"/>
    </row>
    <row r="205" spans="1:15" x14ac:dyDescent="0.25">
      <c r="A205" s="38" t="s">
        <v>599</v>
      </c>
      <c r="B205" s="39" t="s">
        <v>186</v>
      </c>
      <c r="C205" s="40">
        <v>9503.98</v>
      </c>
      <c r="D205" s="40"/>
      <c r="E205" s="40"/>
      <c r="F205" s="40"/>
      <c r="G205" s="40"/>
      <c r="H205" s="40"/>
      <c r="I205" s="40">
        <v>10015.19</v>
      </c>
      <c r="J205" s="40"/>
      <c r="K205" s="40"/>
      <c r="L205" s="40"/>
      <c r="M205" s="40"/>
      <c r="N205" s="40"/>
      <c r="O205" s="40"/>
    </row>
    <row r="206" spans="1:15" x14ac:dyDescent="0.25">
      <c r="A206" s="35" t="s">
        <v>598</v>
      </c>
      <c r="B206" s="36" t="s">
        <v>183</v>
      </c>
      <c r="C206" s="37">
        <v>9509.65</v>
      </c>
      <c r="D206" s="37"/>
      <c r="E206" s="37"/>
      <c r="F206" s="37"/>
      <c r="G206" s="37"/>
      <c r="H206" s="37"/>
      <c r="I206" s="37">
        <v>10040.42</v>
      </c>
      <c r="J206" s="37"/>
      <c r="K206" s="37"/>
      <c r="L206" s="37"/>
      <c r="M206" s="37"/>
      <c r="N206" s="37"/>
      <c r="O206" s="37"/>
    </row>
    <row r="207" spans="1:15" x14ac:dyDescent="0.25">
      <c r="A207" s="38" t="s">
        <v>597</v>
      </c>
      <c r="B207" s="39" t="s">
        <v>189</v>
      </c>
      <c r="C207" s="40">
        <v>9747.1</v>
      </c>
      <c r="D207" s="40"/>
      <c r="E207" s="40"/>
      <c r="F207" s="40"/>
      <c r="G207" s="40"/>
      <c r="H207" s="40"/>
      <c r="I207" s="40">
        <v>10251.11</v>
      </c>
      <c r="J207" s="40"/>
      <c r="K207" s="40"/>
      <c r="L207" s="40"/>
      <c r="M207" s="40"/>
      <c r="N207" s="40"/>
      <c r="O207" s="40"/>
    </row>
    <row r="208" spans="1:15" x14ac:dyDescent="0.25">
      <c r="A208" s="35" t="s">
        <v>596</v>
      </c>
      <c r="B208" s="36" t="s">
        <v>184</v>
      </c>
      <c r="C208" s="37">
        <v>9516.2900000000009</v>
      </c>
      <c r="D208" s="37"/>
      <c r="E208" s="37"/>
      <c r="F208" s="37"/>
      <c r="G208" s="37"/>
      <c r="H208" s="37"/>
      <c r="I208" s="37">
        <v>9944.4500000000007</v>
      </c>
      <c r="J208" s="37"/>
      <c r="K208" s="37"/>
      <c r="L208" s="37"/>
      <c r="M208" s="37"/>
      <c r="N208" s="37"/>
      <c r="O208" s="37"/>
    </row>
    <row r="209" spans="1:15" x14ac:dyDescent="0.25">
      <c r="A209" s="38" t="s">
        <v>595</v>
      </c>
      <c r="B209" s="39" t="s">
        <v>190</v>
      </c>
      <c r="C209" s="40">
        <v>9451.4</v>
      </c>
      <c r="D209" s="40"/>
      <c r="E209" s="40"/>
      <c r="F209" s="40"/>
      <c r="G209" s="40"/>
      <c r="H209" s="40"/>
      <c r="I209" s="40">
        <v>9955.98</v>
      </c>
      <c r="J209" s="40"/>
      <c r="K209" s="40"/>
      <c r="L209" s="40"/>
      <c r="M209" s="40"/>
      <c r="N209" s="40"/>
      <c r="O209" s="40"/>
    </row>
    <row r="210" spans="1:15" x14ac:dyDescent="0.25">
      <c r="A210" s="35" t="s">
        <v>594</v>
      </c>
      <c r="B210" s="36" t="s">
        <v>188</v>
      </c>
      <c r="C210" s="37">
        <v>9407.07</v>
      </c>
      <c r="D210" s="37"/>
      <c r="E210" s="37"/>
      <c r="F210" s="37"/>
      <c r="G210" s="37"/>
      <c r="H210" s="37"/>
      <c r="I210" s="37">
        <v>10049.92</v>
      </c>
      <c r="J210" s="37"/>
      <c r="K210" s="37"/>
      <c r="L210" s="37"/>
      <c r="M210" s="37"/>
      <c r="N210" s="37"/>
      <c r="O210" s="37"/>
    </row>
    <row r="211" spans="1:15" x14ac:dyDescent="0.25">
      <c r="A211" s="38" t="s">
        <v>862</v>
      </c>
      <c r="B211" s="39" t="s">
        <v>863</v>
      </c>
      <c r="C211" s="40">
        <v>9787.91</v>
      </c>
      <c r="D211" s="40"/>
      <c r="E211" s="40"/>
      <c r="F211" s="40"/>
      <c r="G211" s="40"/>
      <c r="H211" s="40"/>
      <c r="I211" s="40">
        <v>10335.36</v>
      </c>
      <c r="J211" s="40"/>
      <c r="K211" s="40"/>
      <c r="L211" s="40"/>
      <c r="M211" s="40"/>
      <c r="N211" s="40"/>
      <c r="O211" s="40"/>
    </row>
    <row r="212" spans="1:15" x14ac:dyDescent="0.25">
      <c r="A212" s="35" t="s">
        <v>593</v>
      </c>
      <c r="B212" s="36" t="s">
        <v>194</v>
      </c>
      <c r="C212" s="37">
        <v>9395.66</v>
      </c>
      <c r="D212" s="37"/>
      <c r="E212" s="37"/>
      <c r="F212" s="37"/>
      <c r="G212" s="37"/>
      <c r="H212" s="37"/>
      <c r="I212" s="37">
        <v>9991.92</v>
      </c>
      <c r="J212" s="37"/>
      <c r="K212" s="37"/>
      <c r="L212" s="37"/>
      <c r="M212" s="37"/>
      <c r="N212" s="37"/>
      <c r="O212" s="37"/>
    </row>
    <row r="213" spans="1:15" x14ac:dyDescent="0.25">
      <c r="A213" s="38" t="s">
        <v>592</v>
      </c>
      <c r="B213" s="39" t="s">
        <v>195</v>
      </c>
      <c r="C213" s="40">
        <v>9156.24</v>
      </c>
      <c r="D213" s="40"/>
      <c r="E213" s="40"/>
      <c r="F213" s="40"/>
      <c r="G213" s="40"/>
      <c r="H213" s="40"/>
      <c r="I213" s="40">
        <v>10017.780000000001</v>
      </c>
      <c r="J213" s="40"/>
      <c r="K213" s="40"/>
      <c r="L213" s="40"/>
      <c r="M213" s="40"/>
      <c r="N213" s="40"/>
      <c r="O213" s="40"/>
    </row>
    <row r="214" spans="1:15" x14ac:dyDescent="0.25">
      <c r="A214" s="35" t="s">
        <v>591</v>
      </c>
      <c r="B214" s="36" t="s">
        <v>196</v>
      </c>
      <c r="C214" s="37">
        <v>9478.5300000000007</v>
      </c>
      <c r="D214" s="37"/>
      <c r="E214" s="37"/>
      <c r="F214" s="37"/>
      <c r="G214" s="37"/>
      <c r="H214" s="37"/>
      <c r="I214" s="37">
        <v>9836.02</v>
      </c>
      <c r="J214" s="37"/>
      <c r="K214" s="37"/>
      <c r="L214" s="37"/>
      <c r="M214" s="37"/>
      <c r="N214" s="37"/>
      <c r="O214" s="37"/>
    </row>
    <row r="215" spans="1:15" x14ac:dyDescent="0.25">
      <c r="A215" s="38" t="s">
        <v>590</v>
      </c>
      <c r="B215" s="39" t="s">
        <v>192</v>
      </c>
      <c r="C215" s="40">
        <v>9507.82</v>
      </c>
      <c r="D215" s="40"/>
      <c r="E215" s="40"/>
      <c r="F215" s="40"/>
      <c r="G215" s="40"/>
      <c r="H215" s="40"/>
      <c r="I215" s="40">
        <v>10006.02</v>
      </c>
      <c r="J215" s="40"/>
      <c r="K215" s="40"/>
      <c r="L215" s="40"/>
      <c r="M215" s="40"/>
      <c r="N215" s="40"/>
      <c r="O215" s="40"/>
    </row>
    <row r="216" spans="1:15" x14ac:dyDescent="0.25">
      <c r="A216" s="35" t="s">
        <v>589</v>
      </c>
      <c r="B216" s="36" t="s">
        <v>197</v>
      </c>
      <c r="C216" s="37">
        <v>9550.0400000000009</v>
      </c>
      <c r="D216" s="37"/>
      <c r="E216" s="37"/>
      <c r="F216" s="37"/>
      <c r="G216" s="37"/>
      <c r="H216" s="37"/>
      <c r="I216" s="37">
        <v>9982.01</v>
      </c>
      <c r="J216" s="37"/>
      <c r="K216" s="37"/>
      <c r="L216" s="37"/>
      <c r="M216" s="37"/>
      <c r="N216" s="37"/>
      <c r="O216" s="37"/>
    </row>
    <row r="217" spans="1:15" x14ac:dyDescent="0.25">
      <c r="A217" s="38" t="s">
        <v>588</v>
      </c>
      <c r="B217" s="39" t="s">
        <v>193</v>
      </c>
      <c r="C217" s="40">
        <v>9462.76</v>
      </c>
      <c r="D217" s="40"/>
      <c r="E217" s="40"/>
      <c r="F217" s="40"/>
      <c r="G217" s="40"/>
      <c r="H217" s="40"/>
      <c r="I217" s="40">
        <v>9797.4599999999991</v>
      </c>
      <c r="J217" s="40"/>
      <c r="K217" s="40"/>
      <c r="L217" s="40"/>
      <c r="M217" s="40"/>
      <c r="N217" s="40"/>
      <c r="O217" s="40"/>
    </row>
    <row r="218" spans="1:15" x14ac:dyDescent="0.25">
      <c r="A218" s="35" t="s">
        <v>587</v>
      </c>
      <c r="B218" s="36" t="s">
        <v>200</v>
      </c>
      <c r="C218" s="37">
        <v>9441.18</v>
      </c>
      <c r="D218" s="37"/>
      <c r="E218" s="37"/>
      <c r="F218" s="37"/>
      <c r="G218" s="37"/>
      <c r="H218" s="37"/>
      <c r="I218" s="37">
        <v>9943.7199999999993</v>
      </c>
      <c r="J218" s="37"/>
      <c r="K218" s="37"/>
      <c r="L218" s="37"/>
      <c r="M218" s="37"/>
      <c r="N218" s="37"/>
      <c r="O218" s="37"/>
    </row>
    <row r="219" spans="1:15" x14ac:dyDescent="0.25">
      <c r="A219" s="38" t="s">
        <v>586</v>
      </c>
      <c r="B219" s="39" t="s">
        <v>199</v>
      </c>
      <c r="C219" s="40">
        <v>9328.85</v>
      </c>
      <c r="D219" s="40"/>
      <c r="E219" s="40"/>
      <c r="F219" s="40"/>
      <c r="G219" s="40"/>
      <c r="H219" s="40"/>
      <c r="I219" s="40">
        <v>9878.6</v>
      </c>
      <c r="J219" s="40"/>
      <c r="K219" s="40"/>
      <c r="L219" s="40"/>
      <c r="M219" s="40"/>
      <c r="N219" s="40"/>
      <c r="O219" s="40"/>
    </row>
    <row r="220" spans="1:15" x14ac:dyDescent="0.25">
      <c r="A220" s="35" t="s">
        <v>585</v>
      </c>
      <c r="B220" s="36" t="s">
        <v>201</v>
      </c>
      <c r="C220" s="37">
        <v>9620.02</v>
      </c>
      <c r="D220" s="37"/>
      <c r="E220" s="37"/>
      <c r="F220" s="37"/>
      <c r="G220" s="37"/>
      <c r="H220" s="37"/>
      <c r="I220" s="37">
        <v>10134.73</v>
      </c>
      <c r="J220" s="37"/>
      <c r="K220" s="37"/>
      <c r="L220" s="37"/>
      <c r="M220" s="37"/>
      <c r="N220" s="37"/>
      <c r="O220" s="37"/>
    </row>
    <row r="221" spans="1:15" x14ac:dyDescent="0.25">
      <c r="A221" s="38" t="s">
        <v>584</v>
      </c>
      <c r="B221" s="39" t="s">
        <v>213</v>
      </c>
      <c r="C221" s="40">
        <v>9747.7999999999993</v>
      </c>
      <c r="D221" s="40"/>
      <c r="E221" s="40"/>
      <c r="F221" s="40"/>
      <c r="G221" s="40"/>
      <c r="H221" s="40"/>
      <c r="I221" s="40">
        <v>10405.15</v>
      </c>
      <c r="J221" s="40"/>
      <c r="K221" s="40"/>
      <c r="L221" s="40"/>
      <c r="M221" s="40"/>
      <c r="N221" s="40"/>
      <c r="O221" s="40"/>
    </row>
    <row r="222" spans="1:15" x14ac:dyDescent="0.25">
      <c r="A222" s="35" t="s">
        <v>583</v>
      </c>
      <c r="B222" s="36" t="s">
        <v>212</v>
      </c>
      <c r="C222" s="37">
        <v>10328.74</v>
      </c>
      <c r="D222" s="37"/>
      <c r="E222" s="37"/>
      <c r="F222" s="37"/>
      <c r="G222" s="37"/>
      <c r="H222" s="37"/>
      <c r="I222" s="37">
        <v>10906.56</v>
      </c>
      <c r="J222" s="37"/>
      <c r="K222" s="37"/>
      <c r="L222" s="37"/>
      <c r="M222" s="37"/>
      <c r="N222" s="37"/>
      <c r="O222" s="37"/>
    </row>
    <row r="223" spans="1:15" x14ac:dyDescent="0.25">
      <c r="A223" s="38" t="s">
        <v>582</v>
      </c>
      <c r="B223" s="39" t="s">
        <v>214</v>
      </c>
      <c r="C223" s="40">
        <v>10370.85</v>
      </c>
      <c r="D223" s="40"/>
      <c r="E223" s="40"/>
      <c r="F223" s="40"/>
      <c r="G223" s="40"/>
      <c r="H223" s="40"/>
      <c r="I223" s="40">
        <v>10992.29</v>
      </c>
      <c r="J223" s="40"/>
      <c r="K223" s="40"/>
      <c r="L223" s="40"/>
      <c r="M223" s="40"/>
      <c r="N223" s="40"/>
      <c r="O223" s="40"/>
    </row>
    <row r="224" spans="1:15" x14ac:dyDescent="0.25">
      <c r="A224" s="35" t="s">
        <v>581</v>
      </c>
      <c r="B224" s="36" t="s">
        <v>204</v>
      </c>
      <c r="C224" s="37">
        <v>10247.57</v>
      </c>
      <c r="D224" s="37"/>
      <c r="E224" s="37"/>
      <c r="F224" s="37"/>
      <c r="G224" s="37"/>
      <c r="H224" s="37"/>
      <c r="I224" s="37">
        <v>10647.25</v>
      </c>
      <c r="J224" s="37"/>
      <c r="K224" s="37"/>
      <c r="L224" s="37"/>
      <c r="M224" s="37"/>
      <c r="N224" s="37"/>
      <c r="O224" s="37"/>
    </row>
    <row r="225" spans="1:15" x14ac:dyDescent="0.25">
      <c r="A225" s="38" t="s">
        <v>580</v>
      </c>
      <c r="B225" s="39" t="s">
        <v>215</v>
      </c>
      <c r="C225" s="40">
        <v>9992.08</v>
      </c>
      <c r="D225" s="40"/>
      <c r="E225" s="40"/>
      <c r="F225" s="40"/>
      <c r="G225" s="40"/>
      <c r="H225" s="40"/>
      <c r="I225" s="40">
        <v>10660.04</v>
      </c>
      <c r="J225" s="40"/>
      <c r="K225" s="40"/>
      <c r="L225" s="40"/>
      <c r="M225" s="40"/>
      <c r="N225" s="40"/>
      <c r="O225" s="40"/>
    </row>
    <row r="226" spans="1:15" x14ac:dyDescent="0.25">
      <c r="A226" s="35" t="s">
        <v>579</v>
      </c>
      <c r="B226" s="36" t="s">
        <v>864</v>
      </c>
      <c r="C226" s="37">
        <v>10301.31</v>
      </c>
      <c r="D226" s="37"/>
      <c r="E226" s="37"/>
      <c r="F226" s="37"/>
      <c r="G226" s="37"/>
      <c r="H226" s="37"/>
      <c r="I226" s="37">
        <v>10857.15</v>
      </c>
      <c r="J226" s="37"/>
      <c r="K226" s="37"/>
      <c r="L226" s="37"/>
      <c r="M226" s="37"/>
      <c r="N226" s="37"/>
      <c r="O226" s="37"/>
    </row>
    <row r="227" spans="1:15" x14ac:dyDescent="0.25">
      <c r="A227" s="38" t="s">
        <v>578</v>
      </c>
      <c r="B227" s="39" t="s">
        <v>206</v>
      </c>
      <c r="C227" s="40">
        <v>10762.79</v>
      </c>
      <c r="D227" s="40"/>
      <c r="E227" s="40"/>
      <c r="F227" s="40"/>
      <c r="G227" s="40"/>
      <c r="H227" s="40"/>
      <c r="I227" s="40">
        <v>11365.89</v>
      </c>
      <c r="J227" s="40"/>
      <c r="K227" s="40"/>
      <c r="L227" s="40"/>
      <c r="M227" s="40"/>
      <c r="N227" s="40"/>
      <c r="O227" s="40"/>
    </row>
    <row r="228" spans="1:15" x14ac:dyDescent="0.25">
      <c r="A228" s="35" t="s">
        <v>577</v>
      </c>
      <c r="B228" s="36" t="s">
        <v>210</v>
      </c>
      <c r="C228" s="37">
        <v>9849.7800000000007</v>
      </c>
      <c r="D228" s="37"/>
      <c r="E228" s="37"/>
      <c r="F228" s="37"/>
      <c r="G228" s="37"/>
      <c r="H228" s="37"/>
      <c r="I228" s="37">
        <v>10424.27</v>
      </c>
      <c r="J228" s="37"/>
      <c r="K228" s="37"/>
      <c r="L228" s="37"/>
      <c r="M228" s="37"/>
      <c r="N228" s="37"/>
      <c r="O228" s="37"/>
    </row>
    <row r="229" spans="1:15" x14ac:dyDescent="0.25">
      <c r="A229" s="38" t="s">
        <v>576</v>
      </c>
      <c r="B229" s="39" t="s">
        <v>205</v>
      </c>
      <c r="C229" s="40">
        <v>9918.57</v>
      </c>
      <c r="D229" s="40"/>
      <c r="E229" s="40"/>
      <c r="F229" s="40"/>
      <c r="G229" s="40"/>
      <c r="H229" s="40"/>
      <c r="I229" s="40">
        <v>10484.969999999999</v>
      </c>
      <c r="J229" s="40"/>
      <c r="K229" s="40"/>
      <c r="L229" s="40"/>
      <c r="M229" s="40"/>
      <c r="N229" s="40"/>
      <c r="O229" s="40"/>
    </row>
    <row r="230" spans="1:15" x14ac:dyDescent="0.25">
      <c r="A230" s="35" t="s">
        <v>575</v>
      </c>
      <c r="B230" s="36" t="s">
        <v>211</v>
      </c>
      <c r="C230" s="37">
        <v>10414.709999999999</v>
      </c>
      <c r="D230" s="37"/>
      <c r="E230" s="37"/>
      <c r="F230" s="37"/>
      <c r="G230" s="37"/>
      <c r="H230" s="37"/>
      <c r="I230" s="37">
        <v>10936.03</v>
      </c>
      <c r="J230" s="37"/>
      <c r="K230" s="37"/>
      <c r="L230" s="37"/>
      <c r="M230" s="37"/>
      <c r="N230" s="37"/>
      <c r="O230" s="37"/>
    </row>
    <row r="231" spans="1:15" x14ac:dyDescent="0.25">
      <c r="A231" s="38" t="s">
        <v>574</v>
      </c>
      <c r="B231" s="39" t="s">
        <v>209</v>
      </c>
      <c r="C231" s="40">
        <v>9865.23</v>
      </c>
      <c r="D231" s="40"/>
      <c r="E231" s="40"/>
      <c r="F231" s="40"/>
      <c r="G231" s="40"/>
      <c r="H231" s="40"/>
      <c r="I231" s="40">
        <v>10477.84</v>
      </c>
      <c r="J231" s="40"/>
      <c r="K231" s="40"/>
      <c r="L231" s="40"/>
      <c r="M231" s="40"/>
      <c r="N231" s="40"/>
      <c r="O231" s="40"/>
    </row>
    <row r="232" spans="1:15" x14ac:dyDescent="0.25">
      <c r="A232" s="35" t="s">
        <v>573</v>
      </c>
      <c r="B232" s="36" t="s">
        <v>203</v>
      </c>
      <c r="C232" s="37">
        <v>9934.25</v>
      </c>
      <c r="D232" s="37"/>
      <c r="E232" s="37"/>
      <c r="F232" s="37"/>
      <c r="G232" s="37"/>
      <c r="H232" s="37"/>
      <c r="I232" s="37">
        <v>10483.049999999999</v>
      </c>
      <c r="J232" s="37"/>
      <c r="K232" s="37"/>
      <c r="L232" s="37"/>
      <c r="M232" s="37"/>
      <c r="N232" s="37"/>
      <c r="O232" s="37"/>
    </row>
    <row r="233" spans="1:15" x14ac:dyDescent="0.25">
      <c r="A233" s="38" t="s">
        <v>572</v>
      </c>
      <c r="B233" s="39" t="s">
        <v>207</v>
      </c>
      <c r="C233" s="40">
        <v>9526.6299999999992</v>
      </c>
      <c r="D233" s="40"/>
      <c r="E233" s="40"/>
      <c r="F233" s="40"/>
      <c r="G233" s="40"/>
      <c r="H233" s="40"/>
      <c r="I233" s="40">
        <v>10092.18</v>
      </c>
      <c r="J233" s="40"/>
      <c r="K233" s="40"/>
      <c r="L233" s="40"/>
      <c r="M233" s="40"/>
      <c r="N233" s="40"/>
      <c r="O233" s="40"/>
    </row>
    <row r="234" spans="1:15" x14ac:dyDescent="0.25">
      <c r="A234" s="35" t="s">
        <v>571</v>
      </c>
      <c r="B234" s="36" t="s">
        <v>216</v>
      </c>
      <c r="C234" s="37">
        <v>9952.73</v>
      </c>
      <c r="D234" s="37"/>
      <c r="E234" s="37"/>
      <c r="F234" s="37"/>
      <c r="G234" s="37"/>
      <c r="H234" s="37"/>
      <c r="I234" s="37">
        <v>10475.9</v>
      </c>
      <c r="J234" s="37"/>
      <c r="K234" s="37"/>
      <c r="L234" s="37"/>
      <c r="M234" s="37"/>
      <c r="N234" s="37"/>
      <c r="O234" s="37"/>
    </row>
    <row r="235" spans="1:15" x14ac:dyDescent="0.25">
      <c r="A235" s="38" t="s">
        <v>570</v>
      </c>
      <c r="B235" s="39" t="s">
        <v>208</v>
      </c>
      <c r="C235" s="40">
        <v>10190.41</v>
      </c>
      <c r="D235" s="40"/>
      <c r="E235" s="40"/>
      <c r="F235" s="40"/>
      <c r="G235" s="40"/>
      <c r="H235" s="40"/>
      <c r="I235" s="40">
        <v>10878.51</v>
      </c>
      <c r="J235" s="40"/>
      <c r="K235" s="40"/>
      <c r="L235" s="40"/>
      <c r="M235" s="40"/>
      <c r="N235" s="40"/>
      <c r="O235" s="40"/>
    </row>
    <row r="236" spans="1:15" x14ac:dyDescent="0.25">
      <c r="A236" s="35" t="s">
        <v>569</v>
      </c>
      <c r="B236" s="36" t="s">
        <v>568</v>
      </c>
      <c r="C236" s="37">
        <v>10327.08</v>
      </c>
      <c r="D236" s="37"/>
      <c r="E236" s="37"/>
      <c r="F236" s="37"/>
      <c r="G236" s="37"/>
      <c r="H236" s="37"/>
      <c r="I236" s="37">
        <v>11074.22</v>
      </c>
      <c r="J236" s="37"/>
      <c r="K236" s="37"/>
      <c r="L236" s="37"/>
      <c r="M236" s="37"/>
      <c r="N236" s="37"/>
      <c r="O236" s="37"/>
    </row>
    <row r="237" spans="1:15" x14ac:dyDescent="0.25">
      <c r="A237" s="38" t="s">
        <v>567</v>
      </c>
      <c r="B237" s="39" t="s">
        <v>566</v>
      </c>
      <c r="C237" s="40">
        <v>12355.04</v>
      </c>
      <c r="D237" s="40"/>
      <c r="E237" s="40"/>
      <c r="F237" s="40"/>
      <c r="G237" s="40"/>
      <c r="H237" s="40"/>
      <c r="I237" s="40">
        <v>12606.59</v>
      </c>
      <c r="J237" s="40"/>
      <c r="K237" s="40"/>
      <c r="L237" s="40"/>
      <c r="M237" s="40"/>
      <c r="N237" s="40"/>
      <c r="O237" s="40"/>
    </row>
    <row r="238" spans="1:15" x14ac:dyDescent="0.25">
      <c r="A238" s="35" t="s">
        <v>565</v>
      </c>
      <c r="B238" s="36" t="s">
        <v>564</v>
      </c>
      <c r="C238" s="37">
        <v>9709.06</v>
      </c>
      <c r="D238" s="37"/>
      <c r="E238" s="37"/>
      <c r="F238" s="37"/>
      <c r="G238" s="37"/>
      <c r="H238" s="37"/>
      <c r="I238" s="37">
        <v>10218.23</v>
      </c>
      <c r="J238" s="37"/>
      <c r="K238" s="37"/>
      <c r="L238" s="37"/>
      <c r="M238" s="37"/>
      <c r="N238" s="37"/>
      <c r="O238" s="37"/>
    </row>
    <row r="239" spans="1:15" x14ac:dyDescent="0.25">
      <c r="A239" s="38" t="s">
        <v>563</v>
      </c>
      <c r="B239" s="39" t="s">
        <v>562</v>
      </c>
      <c r="C239" s="40">
        <v>0</v>
      </c>
      <c r="D239" s="40"/>
      <c r="E239" s="40"/>
      <c r="F239" s="40"/>
      <c r="G239" s="40"/>
      <c r="H239" s="40"/>
      <c r="I239" s="40">
        <v>0</v>
      </c>
      <c r="J239" s="40"/>
      <c r="K239" s="40"/>
      <c r="L239" s="40"/>
      <c r="M239" s="40"/>
      <c r="N239" s="40"/>
      <c r="O239" s="40"/>
    </row>
    <row r="240" spans="1:15" x14ac:dyDescent="0.25">
      <c r="A240" s="35" t="s">
        <v>561</v>
      </c>
      <c r="B240" s="36" t="s">
        <v>560</v>
      </c>
      <c r="C240" s="37">
        <v>0</v>
      </c>
      <c r="D240" s="37"/>
      <c r="E240" s="37"/>
      <c r="F240" s="37"/>
      <c r="G240" s="37"/>
      <c r="H240" s="37"/>
      <c r="I240" s="37">
        <v>0</v>
      </c>
      <c r="J240" s="37"/>
      <c r="K240" s="37"/>
      <c r="L240" s="37"/>
      <c r="M240" s="37"/>
      <c r="N240" s="37"/>
      <c r="O240" s="37"/>
    </row>
    <row r="241" spans="1:15" x14ac:dyDescent="0.25">
      <c r="A241" s="38" t="s">
        <v>559</v>
      </c>
      <c r="B241" s="39" t="s">
        <v>558</v>
      </c>
      <c r="C241" s="40">
        <v>0</v>
      </c>
      <c r="D241" s="40"/>
      <c r="E241" s="40"/>
      <c r="F241" s="40"/>
      <c r="G241" s="40"/>
      <c r="H241" s="40"/>
      <c r="I241" s="40">
        <v>0</v>
      </c>
      <c r="J241" s="40"/>
      <c r="K241" s="40"/>
      <c r="L241" s="40"/>
      <c r="M241" s="40"/>
      <c r="N241" s="40"/>
      <c r="O241" s="40"/>
    </row>
    <row r="242" spans="1:15" x14ac:dyDescent="0.25">
      <c r="A242" s="35" t="s">
        <v>557</v>
      </c>
      <c r="B242" s="36" t="s">
        <v>556</v>
      </c>
      <c r="C242" s="37">
        <v>0</v>
      </c>
      <c r="D242" s="37"/>
      <c r="E242" s="37"/>
      <c r="F242" s="37"/>
      <c r="G242" s="37"/>
      <c r="H242" s="37"/>
      <c r="I242" s="37">
        <v>0</v>
      </c>
      <c r="J242" s="37"/>
      <c r="K242" s="37"/>
      <c r="L242" s="37"/>
      <c r="M242" s="37"/>
      <c r="N242" s="37"/>
      <c r="O242" s="37"/>
    </row>
    <row r="243" spans="1:15" x14ac:dyDescent="0.25">
      <c r="A243" s="38" t="s">
        <v>555</v>
      </c>
      <c r="B243" s="39" t="s">
        <v>221</v>
      </c>
      <c r="C243" s="40">
        <v>11247.06</v>
      </c>
      <c r="D243" s="40"/>
      <c r="E243" s="40"/>
      <c r="F243" s="40"/>
      <c r="G243" s="40"/>
      <c r="H243" s="40"/>
      <c r="I243" s="40">
        <v>13575.07</v>
      </c>
      <c r="J243" s="40"/>
      <c r="K243" s="40"/>
      <c r="L243" s="40"/>
      <c r="M243" s="40"/>
      <c r="N243" s="40"/>
      <c r="O243" s="40"/>
    </row>
    <row r="244" spans="1:15" x14ac:dyDescent="0.25">
      <c r="A244" s="35" t="s">
        <v>554</v>
      </c>
      <c r="B244" s="36" t="s">
        <v>219</v>
      </c>
      <c r="C244" s="37">
        <v>10034.43</v>
      </c>
      <c r="D244" s="37"/>
      <c r="E244" s="37"/>
      <c r="F244" s="37"/>
      <c r="G244" s="37"/>
      <c r="H244" s="37"/>
      <c r="I244" s="37">
        <v>10576.31</v>
      </c>
      <c r="J244" s="37"/>
      <c r="K244" s="37"/>
      <c r="L244" s="37"/>
      <c r="M244" s="37"/>
      <c r="N244" s="37"/>
      <c r="O244" s="37"/>
    </row>
    <row r="245" spans="1:15" x14ac:dyDescent="0.25">
      <c r="A245" s="38" t="s">
        <v>553</v>
      </c>
      <c r="B245" s="39" t="s">
        <v>218</v>
      </c>
      <c r="C245" s="40">
        <v>10116.26</v>
      </c>
      <c r="D245" s="40"/>
      <c r="E245" s="40"/>
      <c r="F245" s="40"/>
      <c r="G245" s="40"/>
      <c r="H245" s="40"/>
      <c r="I245" s="40">
        <v>10654.69</v>
      </c>
      <c r="J245" s="40"/>
      <c r="K245" s="40"/>
      <c r="L245" s="40"/>
      <c r="M245" s="40"/>
      <c r="N245" s="40"/>
      <c r="O245" s="40"/>
    </row>
    <row r="246" spans="1:15" x14ac:dyDescent="0.25">
      <c r="A246" s="35" t="s">
        <v>552</v>
      </c>
      <c r="B246" s="36" t="s">
        <v>220</v>
      </c>
      <c r="C246" s="37">
        <v>10231.01</v>
      </c>
      <c r="D246" s="37"/>
      <c r="E246" s="37"/>
      <c r="F246" s="37"/>
      <c r="G246" s="37"/>
      <c r="H246" s="37"/>
      <c r="I246" s="37">
        <v>10864.92</v>
      </c>
      <c r="J246" s="37"/>
      <c r="K246" s="37"/>
      <c r="L246" s="37"/>
      <c r="M246" s="37"/>
      <c r="N246" s="37"/>
      <c r="O246" s="37"/>
    </row>
    <row r="247" spans="1:15" x14ac:dyDescent="0.25">
      <c r="A247" s="38" t="s">
        <v>551</v>
      </c>
      <c r="B247" s="39" t="s">
        <v>225</v>
      </c>
      <c r="C247" s="40">
        <v>10351.08</v>
      </c>
      <c r="D247" s="40"/>
      <c r="E247" s="40"/>
      <c r="F247" s="40"/>
      <c r="G247" s="40"/>
      <c r="H247" s="40"/>
      <c r="I247" s="40">
        <v>10702.32</v>
      </c>
      <c r="J247" s="40"/>
      <c r="K247" s="40"/>
      <c r="L247" s="40"/>
      <c r="M247" s="40"/>
      <c r="N247" s="40"/>
      <c r="O247" s="40"/>
    </row>
    <row r="248" spans="1:15" x14ac:dyDescent="0.25">
      <c r="A248" s="35" t="s">
        <v>550</v>
      </c>
      <c r="B248" s="36" t="s">
        <v>224</v>
      </c>
      <c r="C248" s="37">
        <v>10280.35</v>
      </c>
      <c r="D248" s="37"/>
      <c r="E248" s="37"/>
      <c r="F248" s="37"/>
      <c r="G248" s="37"/>
      <c r="H248" s="37"/>
      <c r="I248" s="37">
        <v>10886.42</v>
      </c>
      <c r="J248" s="37"/>
      <c r="K248" s="37"/>
      <c r="L248" s="37"/>
      <c r="M248" s="37"/>
      <c r="N248" s="37"/>
      <c r="O248" s="37"/>
    </row>
    <row r="249" spans="1:15" x14ac:dyDescent="0.25">
      <c r="A249" s="38" t="s">
        <v>549</v>
      </c>
      <c r="B249" s="39" t="s">
        <v>229</v>
      </c>
      <c r="C249" s="40">
        <v>10361.91</v>
      </c>
      <c r="D249" s="40"/>
      <c r="E249" s="40"/>
      <c r="F249" s="40"/>
      <c r="G249" s="40"/>
      <c r="H249" s="40"/>
      <c r="I249" s="40">
        <v>10965.3</v>
      </c>
      <c r="J249" s="40"/>
      <c r="K249" s="40"/>
      <c r="L249" s="40"/>
      <c r="M249" s="40"/>
      <c r="N249" s="40"/>
      <c r="O249" s="40"/>
    </row>
    <row r="250" spans="1:15" x14ac:dyDescent="0.25">
      <c r="A250" s="35" t="s">
        <v>548</v>
      </c>
      <c r="B250" s="36" t="s">
        <v>223</v>
      </c>
      <c r="C250" s="37">
        <v>10544.79</v>
      </c>
      <c r="D250" s="37"/>
      <c r="E250" s="37"/>
      <c r="F250" s="37"/>
      <c r="G250" s="37"/>
      <c r="H250" s="37"/>
      <c r="I250" s="37">
        <v>11135.15</v>
      </c>
      <c r="J250" s="37"/>
      <c r="K250" s="37"/>
      <c r="L250" s="37"/>
      <c r="M250" s="37"/>
      <c r="N250" s="37"/>
      <c r="O250" s="37"/>
    </row>
    <row r="251" spans="1:15" x14ac:dyDescent="0.25">
      <c r="A251" s="38" t="s">
        <v>547</v>
      </c>
      <c r="B251" s="39" t="s">
        <v>227</v>
      </c>
      <c r="C251" s="40">
        <v>10281.629999999999</v>
      </c>
      <c r="D251" s="40"/>
      <c r="E251" s="40"/>
      <c r="F251" s="40"/>
      <c r="G251" s="40"/>
      <c r="H251" s="40"/>
      <c r="I251" s="40">
        <v>10813.44</v>
      </c>
      <c r="J251" s="40"/>
      <c r="K251" s="40"/>
      <c r="L251" s="40"/>
      <c r="M251" s="40"/>
      <c r="N251" s="40"/>
      <c r="O251" s="40"/>
    </row>
    <row r="252" spans="1:15" x14ac:dyDescent="0.25">
      <c r="A252" s="35" t="s">
        <v>546</v>
      </c>
      <c r="B252" s="36" t="s">
        <v>226</v>
      </c>
      <c r="C252" s="37">
        <v>10861.12</v>
      </c>
      <c r="D252" s="37"/>
      <c r="E252" s="37"/>
      <c r="F252" s="37"/>
      <c r="G252" s="37"/>
      <c r="H252" s="37"/>
      <c r="I252" s="37">
        <v>11494.73</v>
      </c>
      <c r="J252" s="37"/>
      <c r="K252" s="37"/>
      <c r="L252" s="37"/>
      <c r="M252" s="37"/>
      <c r="N252" s="37"/>
      <c r="O252" s="37"/>
    </row>
    <row r="253" spans="1:15" x14ac:dyDescent="0.25">
      <c r="A253" s="38" t="s">
        <v>545</v>
      </c>
      <c r="B253" s="39" t="s">
        <v>228</v>
      </c>
      <c r="C253" s="40">
        <v>10295.040000000001</v>
      </c>
      <c r="D253" s="40"/>
      <c r="E253" s="40"/>
      <c r="F253" s="40"/>
      <c r="G253" s="40"/>
      <c r="H253" s="40"/>
      <c r="I253" s="40">
        <v>10880.26</v>
      </c>
      <c r="J253" s="40"/>
      <c r="K253" s="40"/>
      <c r="L253" s="40"/>
      <c r="M253" s="40"/>
      <c r="N253" s="40"/>
      <c r="O253" s="40"/>
    </row>
    <row r="254" spans="1:15" x14ac:dyDescent="0.25">
      <c r="A254" s="35" t="s">
        <v>544</v>
      </c>
      <c r="B254" s="36" t="s">
        <v>543</v>
      </c>
      <c r="C254" s="37">
        <v>0</v>
      </c>
      <c r="D254" s="37"/>
      <c r="E254" s="37"/>
      <c r="F254" s="37"/>
      <c r="G254" s="37"/>
      <c r="H254" s="37"/>
      <c r="I254" s="37">
        <v>0</v>
      </c>
      <c r="J254" s="37"/>
      <c r="K254" s="37"/>
      <c r="L254" s="37"/>
      <c r="M254" s="37"/>
      <c r="N254" s="37"/>
      <c r="O254" s="37"/>
    </row>
    <row r="255" spans="1:15" x14ac:dyDescent="0.25">
      <c r="A255" s="38" t="s">
        <v>542</v>
      </c>
      <c r="B255" s="39" t="s">
        <v>541</v>
      </c>
      <c r="C255" s="40">
        <v>0</v>
      </c>
      <c r="D255" s="40"/>
      <c r="E255" s="40"/>
      <c r="F255" s="40"/>
      <c r="G255" s="40"/>
      <c r="H255" s="40"/>
      <c r="I255" s="40">
        <v>0</v>
      </c>
      <c r="J255" s="40"/>
      <c r="K255" s="40"/>
      <c r="L255" s="40"/>
      <c r="M255" s="40"/>
      <c r="N255" s="40"/>
      <c r="O255" s="40"/>
    </row>
    <row r="256" spans="1:15" x14ac:dyDescent="0.25">
      <c r="A256" s="35" t="s">
        <v>540</v>
      </c>
      <c r="B256" s="36" t="s">
        <v>233</v>
      </c>
      <c r="C256" s="37">
        <v>10495.2</v>
      </c>
      <c r="D256" s="37"/>
      <c r="E256" s="37"/>
      <c r="F256" s="37"/>
      <c r="G256" s="37"/>
      <c r="H256" s="37"/>
      <c r="I256" s="37">
        <v>10912.17</v>
      </c>
      <c r="J256" s="37"/>
      <c r="K256" s="37"/>
      <c r="L256" s="37"/>
      <c r="M256" s="37"/>
      <c r="N256" s="37"/>
      <c r="O256" s="37"/>
    </row>
    <row r="257" spans="1:15" x14ac:dyDescent="0.25">
      <c r="A257" s="38" t="s">
        <v>539</v>
      </c>
      <c r="B257" s="39" t="s">
        <v>232</v>
      </c>
      <c r="C257" s="40">
        <v>10363.719999999999</v>
      </c>
      <c r="D257" s="40"/>
      <c r="E257" s="40"/>
      <c r="F257" s="40"/>
      <c r="G257" s="40"/>
      <c r="H257" s="40"/>
      <c r="I257" s="40">
        <v>10991.41</v>
      </c>
      <c r="J257" s="40"/>
      <c r="K257" s="40"/>
      <c r="L257" s="40"/>
      <c r="M257" s="40"/>
      <c r="N257" s="40"/>
      <c r="O257" s="40"/>
    </row>
    <row r="258" spans="1:15" x14ac:dyDescent="0.25">
      <c r="A258" s="35" t="s">
        <v>538</v>
      </c>
      <c r="B258" s="36" t="s">
        <v>231</v>
      </c>
      <c r="C258" s="37">
        <v>9479.75</v>
      </c>
      <c r="D258" s="37"/>
      <c r="E258" s="37"/>
      <c r="F258" s="37"/>
      <c r="G258" s="37"/>
      <c r="H258" s="37"/>
      <c r="I258" s="37">
        <v>10037.290000000001</v>
      </c>
      <c r="J258" s="37"/>
      <c r="K258" s="37"/>
      <c r="L258" s="37"/>
      <c r="M258" s="37"/>
      <c r="N258" s="37"/>
      <c r="O258" s="37"/>
    </row>
    <row r="259" spans="1:15" x14ac:dyDescent="0.25">
      <c r="A259" s="38" t="s">
        <v>537</v>
      </c>
      <c r="B259" s="39" t="s">
        <v>234</v>
      </c>
      <c r="C259" s="40">
        <v>9490.15</v>
      </c>
      <c r="D259" s="40"/>
      <c r="E259" s="40"/>
      <c r="F259" s="40"/>
      <c r="G259" s="40"/>
      <c r="H259" s="40"/>
      <c r="I259" s="40">
        <v>10008.07</v>
      </c>
      <c r="J259" s="40"/>
      <c r="K259" s="40"/>
      <c r="L259" s="40"/>
      <c r="M259" s="40"/>
      <c r="N259" s="40"/>
      <c r="O259" s="40"/>
    </row>
    <row r="260" spans="1:15" x14ac:dyDescent="0.25">
      <c r="A260" s="35" t="s">
        <v>536</v>
      </c>
      <c r="B260" s="36" t="s">
        <v>239</v>
      </c>
      <c r="C260" s="37">
        <v>10759.42</v>
      </c>
      <c r="D260" s="37"/>
      <c r="E260" s="37"/>
      <c r="F260" s="37"/>
      <c r="G260" s="37"/>
      <c r="H260" s="37"/>
      <c r="I260" s="37">
        <v>11419.51</v>
      </c>
      <c r="J260" s="37"/>
      <c r="K260" s="37"/>
      <c r="L260" s="37"/>
      <c r="M260" s="37"/>
      <c r="N260" s="37"/>
      <c r="O260" s="37"/>
    </row>
    <row r="261" spans="1:15" x14ac:dyDescent="0.25">
      <c r="A261" s="38" t="s">
        <v>535</v>
      </c>
      <c r="B261" s="39" t="s">
        <v>242</v>
      </c>
      <c r="C261" s="40">
        <v>10782.27</v>
      </c>
      <c r="D261" s="40"/>
      <c r="E261" s="40"/>
      <c r="F261" s="40"/>
      <c r="G261" s="40"/>
      <c r="H261" s="40"/>
      <c r="I261" s="40">
        <v>11363.09</v>
      </c>
      <c r="J261" s="40"/>
      <c r="K261" s="40"/>
      <c r="L261" s="40"/>
      <c r="M261" s="40"/>
      <c r="N261" s="40"/>
      <c r="O261" s="40"/>
    </row>
    <row r="262" spans="1:15" x14ac:dyDescent="0.25">
      <c r="A262" s="35" t="s">
        <v>534</v>
      </c>
      <c r="B262" s="36" t="s">
        <v>246</v>
      </c>
      <c r="C262" s="37">
        <v>10712.95</v>
      </c>
      <c r="D262" s="37"/>
      <c r="E262" s="37"/>
      <c r="F262" s="37"/>
      <c r="G262" s="37"/>
      <c r="H262" s="37"/>
      <c r="I262" s="37">
        <v>11336.31</v>
      </c>
      <c r="J262" s="37"/>
      <c r="K262" s="37"/>
      <c r="L262" s="37"/>
      <c r="M262" s="37"/>
      <c r="N262" s="37"/>
      <c r="O262" s="37"/>
    </row>
    <row r="263" spans="1:15" x14ac:dyDescent="0.25">
      <c r="A263" s="38" t="s">
        <v>533</v>
      </c>
      <c r="B263" s="39" t="s">
        <v>238</v>
      </c>
      <c r="C263" s="40">
        <v>10748</v>
      </c>
      <c r="D263" s="40"/>
      <c r="E263" s="40"/>
      <c r="F263" s="40"/>
      <c r="G263" s="40"/>
      <c r="H263" s="40"/>
      <c r="I263" s="40">
        <v>11354.61</v>
      </c>
      <c r="J263" s="40"/>
      <c r="K263" s="40"/>
      <c r="L263" s="40"/>
      <c r="M263" s="40"/>
      <c r="N263" s="40"/>
      <c r="O263" s="40"/>
    </row>
    <row r="264" spans="1:15" x14ac:dyDescent="0.25">
      <c r="A264" s="35" t="s">
        <v>532</v>
      </c>
      <c r="B264" s="36" t="s">
        <v>236</v>
      </c>
      <c r="C264" s="37">
        <v>10470.91</v>
      </c>
      <c r="D264" s="37"/>
      <c r="E264" s="37"/>
      <c r="F264" s="37"/>
      <c r="G264" s="37"/>
      <c r="H264" s="37"/>
      <c r="I264" s="37">
        <v>11051.04</v>
      </c>
      <c r="J264" s="37"/>
      <c r="K264" s="37"/>
      <c r="L264" s="37"/>
      <c r="M264" s="37"/>
      <c r="N264" s="37"/>
      <c r="O264" s="37"/>
    </row>
    <row r="265" spans="1:15" x14ac:dyDescent="0.25">
      <c r="A265" s="38" t="s">
        <v>531</v>
      </c>
      <c r="B265" s="39" t="s">
        <v>244</v>
      </c>
      <c r="C265" s="40">
        <v>10656.68</v>
      </c>
      <c r="D265" s="40"/>
      <c r="E265" s="40"/>
      <c r="F265" s="40"/>
      <c r="G265" s="40"/>
      <c r="H265" s="40"/>
      <c r="I265" s="40">
        <v>11244.26</v>
      </c>
      <c r="J265" s="40"/>
      <c r="K265" s="40"/>
      <c r="L265" s="40"/>
      <c r="M265" s="40"/>
      <c r="N265" s="40"/>
      <c r="O265" s="40"/>
    </row>
    <row r="266" spans="1:15" x14ac:dyDescent="0.25">
      <c r="A266" s="35" t="s">
        <v>530</v>
      </c>
      <c r="B266" s="36" t="s">
        <v>241</v>
      </c>
      <c r="C266" s="37">
        <v>11199.78</v>
      </c>
      <c r="D266" s="37"/>
      <c r="E266" s="37"/>
      <c r="F266" s="37"/>
      <c r="G266" s="37"/>
      <c r="H266" s="37"/>
      <c r="I266" s="37">
        <v>11791.51</v>
      </c>
      <c r="J266" s="37"/>
      <c r="K266" s="37"/>
      <c r="L266" s="37"/>
      <c r="M266" s="37"/>
      <c r="N266" s="37"/>
      <c r="O266" s="37"/>
    </row>
    <row r="267" spans="1:15" x14ac:dyDescent="0.25">
      <c r="A267" s="38" t="s">
        <v>529</v>
      </c>
      <c r="B267" s="39" t="s">
        <v>245</v>
      </c>
      <c r="C267" s="40">
        <v>10657.79</v>
      </c>
      <c r="D267" s="40"/>
      <c r="E267" s="40"/>
      <c r="F267" s="40"/>
      <c r="G267" s="40"/>
      <c r="H267" s="40"/>
      <c r="I267" s="40">
        <v>11261.01</v>
      </c>
      <c r="J267" s="40"/>
      <c r="K267" s="40"/>
      <c r="L267" s="40"/>
      <c r="M267" s="40"/>
      <c r="N267" s="40"/>
      <c r="O267" s="40"/>
    </row>
    <row r="268" spans="1:15" x14ac:dyDescent="0.25">
      <c r="A268" s="35" t="s">
        <v>528</v>
      </c>
      <c r="B268" s="36" t="s">
        <v>247</v>
      </c>
      <c r="C268" s="37">
        <v>10919.31</v>
      </c>
      <c r="D268" s="37"/>
      <c r="E268" s="37"/>
      <c r="F268" s="37"/>
      <c r="G268" s="37"/>
      <c r="H268" s="37"/>
      <c r="I268" s="37">
        <v>11540.64</v>
      </c>
      <c r="J268" s="37"/>
      <c r="K268" s="37"/>
      <c r="L268" s="37"/>
      <c r="M268" s="37"/>
      <c r="N268" s="37"/>
      <c r="O268" s="37"/>
    </row>
    <row r="269" spans="1:15" x14ac:dyDescent="0.25">
      <c r="A269" s="38" t="s">
        <v>527</v>
      </c>
      <c r="B269" s="39" t="s">
        <v>243</v>
      </c>
      <c r="C269" s="40">
        <v>10413.92</v>
      </c>
      <c r="D269" s="40"/>
      <c r="E269" s="40"/>
      <c r="F269" s="40"/>
      <c r="G269" s="40"/>
      <c r="H269" s="40"/>
      <c r="I269" s="40">
        <v>10903.13</v>
      </c>
      <c r="J269" s="40"/>
      <c r="K269" s="40"/>
      <c r="L269" s="40"/>
      <c r="M269" s="40"/>
      <c r="N269" s="40"/>
      <c r="O269" s="40"/>
    </row>
    <row r="270" spans="1:15" x14ac:dyDescent="0.25">
      <c r="A270" s="35" t="s">
        <v>526</v>
      </c>
      <c r="B270" s="36" t="s">
        <v>249</v>
      </c>
      <c r="C270" s="37">
        <v>10808.8</v>
      </c>
      <c r="D270" s="37"/>
      <c r="E270" s="37"/>
      <c r="F270" s="37"/>
      <c r="G270" s="37"/>
      <c r="H270" s="37"/>
      <c r="I270" s="37">
        <v>11435.42</v>
      </c>
      <c r="J270" s="37"/>
      <c r="K270" s="37"/>
      <c r="L270" s="37"/>
      <c r="M270" s="37"/>
      <c r="N270" s="37"/>
      <c r="O270" s="37"/>
    </row>
    <row r="271" spans="1:15" x14ac:dyDescent="0.25">
      <c r="A271" s="38" t="s">
        <v>525</v>
      </c>
      <c r="B271" s="39" t="s">
        <v>237</v>
      </c>
      <c r="C271" s="40">
        <v>10325.23</v>
      </c>
      <c r="D271" s="40"/>
      <c r="E271" s="40"/>
      <c r="F271" s="40"/>
      <c r="G271" s="40"/>
      <c r="H271" s="40"/>
      <c r="I271" s="40">
        <v>11092.29</v>
      </c>
      <c r="J271" s="40"/>
      <c r="K271" s="40"/>
      <c r="L271" s="40"/>
      <c r="M271" s="40"/>
      <c r="N271" s="40"/>
      <c r="O271" s="40"/>
    </row>
    <row r="272" spans="1:15" x14ac:dyDescent="0.25">
      <c r="A272" s="35" t="s">
        <v>524</v>
      </c>
      <c r="B272" s="36" t="s">
        <v>240</v>
      </c>
      <c r="C272" s="37">
        <v>10318.31</v>
      </c>
      <c r="D272" s="37"/>
      <c r="E272" s="37"/>
      <c r="F272" s="37"/>
      <c r="G272" s="37"/>
      <c r="H272" s="37"/>
      <c r="I272" s="37">
        <v>10930.91</v>
      </c>
      <c r="J272" s="37"/>
      <c r="K272" s="37"/>
      <c r="L272" s="37"/>
      <c r="M272" s="37"/>
      <c r="N272" s="37"/>
      <c r="O272" s="37"/>
    </row>
    <row r="273" spans="1:15" x14ac:dyDescent="0.25">
      <c r="A273" s="38" t="s">
        <v>523</v>
      </c>
      <c r="B273" s="39" t="s">
        <v>248</v>
      </c>
      <c r="C273" s="40">
        <v>10634.87</v>
      </c>
      <c r="D273" s="40"/>
      <c r="E273" s="40"/>
      <c r="F273" s="40"/>
      <c r="G273" s="40"/>
      <c r="H273" s="40"/>
      <c r="I273" s="40">
        <v>11105.25</v>
      </c>
      <c r="J273" s="40"/>
      <c r="K273" s="40"/>
      <c r="L273" s="40"/>
      <c r="M273" s="40"/>
      <c r="N273" s="40"/>
      <c r="O273" s="40"/>
    </row>
    <row r="274" spans="1:15" x14ac:dyDescent="0.25">
      <c r="A274" s="35" t="s">
        <v>522</v>
      </c>
      <c r="B274" s="36" t="s">
        <v>521</v>
      </c>
      <c r="C274" s="37">
        <v>0</v>
      </c>
      <c r="D274" s="37"/>
      <c r="E274" s="37"/>
      <c r="F274" s="37"/>
      <c r="G274" s="37"/>
      <c r="H274" s="37"/>
      <c r="I274" s="37">
        <v>0</v>
      </c>
      <c r="J274" s="37"/>
      <c r="K274" s="37"/>
      <c r="L274" s="37"/>
      <c r="M274" s="37"/>
      <c r="N274" s="37"/>
      <c r="O274" s="37"/>
    </row>
    <row r="275" spans="1:15" x14ac:dyDescent="0.25">
      <c r="A275" s="38" t="s">
        <v>520</v>
      </c>
      <c r="B275" s="39" t="s">
        <v>519</v>
      </c>
      <c r="C275" s="40">
        <v>0</v>
      </c>
      <c r="D275" s="40"/>
      <c r="E275" s="40"/>
      <c r="F275" s="40"/>
      <c r="G275" s="40"/>
      <c r="H275" s="40"/>
      <c r="I275" s="40">
        <v>0</v>
      </c>
      <c r="J275" s="40"/>
      <c r="K275" s="40"/>
      <c r="L275" s="40"/>
      <c r="M275" s="40"/>
      <c r="N275" s="40"/>
      <c r="O275" s="40"/>
    </row>
    <row r="276" spans="1:15" x14ac:dyDescent="0.25">
      <c r="A276" s="35" t="s">
        <v>518</v>
      </c>
      <c r="B276" s="36" t="s">
        <v>263</v>
      </c>
      <c r="C276" s="37">
        <v>9622.89</v>
      </c>
      <c r="D276" s="37"/>
      <c r="E276" s="37"/>
      <c r="F276" s="37"/>
      <c r="G276" s="37"/>
      <c r="H276" s="37"/>
      <c r="I276" s="37">
        <v>10069.209999999999</v>
      </c>
      <c r="J276" s="37"/>
      <c r="K276" s="37"/>
      <c r="L276" s="37"/>
      <c r="M276" s="37"/>
      <c r="N276" s="37"/>
      <c r="O276" s="37"/>
    </row>
    <row r="277" spans="1:15" x14ac:dyDescent="0.25">
      <c r="A277" s="38" t="s">
        <v>517</v>
      </c>
      <c r="B277" s="39" t="s">
        <v>261</v>
      </c>
      <c r="C277" s="40">
        <v>10318.83</v>
      </c>
      <c r="D277" s="40"/>
      <c r="E277" s="40"/>
      <c r="F277" s="40"/>
      <c r="G277" s="40"/>
      <c r="H277" s="40"/>
      <c r="I277" s="40">
        <v>10769.7</v>
      </c>
      <c r="J277" s="40"/>
      <c r="K277" s="40"/>
      <c r="L277" s="40"/>
      <c r="M277" s="40"/>
      <c r="N277" s="40"/>
      <c r="O277" s="40"/>
    </row>
    <row r="278" spans="1:15" x14ac:dyDescent="0.25">
      <c r="A278" s="35" t="s">
        <v>516</v>
      </c>
      <c r="B278" s="36" t="s">
        <v>256</v>
      </c>
      <c r="C278" s="37">
        <v>10368.57</v>
      </c>
      <c r="D278" s="37"/>
      <c r="E278" s="37"/>
      <c r="F278" s="37"/>
      <c r="G278" s="37"/>
      <c r="H278" s="37"/>
      <c r="I278" s="37">
        <v>10910</v>
      </c>
      <c r="J278" s="37"/>
      <c r="K278" s="37"/>
      <c r="L278" s="37"/>
      <c r="M278" s="37"/>
      <c r="N278" s="37"/>
      <c r="O278" s="37"/>
    </row>
    <row r="279" spans="1:15" x14ac:dyDescent="0.25">
      <c r="A279" s="38" t="s">
        <v>515</v>
      </c>
      <c r="B279" s="39" t="s">
        <v>260</v>
      </c>
      <c r="C279" s="40">
        <v>9670.43</v>
      </c>
      <c r="D279" s="40"/>
      <c r="E279" s="40"/>
      <c r="F279" s="40"/>
      <c r="G279" s="40"/>
      <c r="H279" s="40"/>
      <c r="I279" s="40">
        <v>10231.51</v>
      </c>
      <c r="J279" s="40"/>
      <c r="K279" s="40"/>
      <c r="L279" s="40"/>
      <c r="M279" s="40"/>
      <c r="N279" s="40"/>
      <c r="O279" s="40"/>
    </row>
    <row r="280" spans="1:15" x14ac:dyDescent="0.25">
      <c r="A280" s="35" t="s">
        <v>514</v>
      </c>
      <c r="B280" s="36" t="s">
        <v>259</v>
      </c>
      <c r="C280" s="37">
        <v>9635.5300000000007</v>
      </c>
      <c r="D280" s="37"/>
      <c r="E280" s="37"/>
      <c r="F280" s="37"/>
      <c r="G280" s="37"/>
      <c r="H280" s="37"/>
      <c r="I280" s="37">
        <v>10220.709999999999</v>
      </c>
      <c r="J280" s="37"/>
      <c r="K280" s="37"/>
      <c r="L280" s="37"/>
      <c r="M280" s="37"/>
      <c r="N280" s="37"/>
      <c r="O280" s="37"/>
    </row>
    <row r="281" spans="1:15" x14ac:dyDescent="0.25">
      <c r="A281" s="38" t="s">
        <v>513</v>
      </c>
      <c r="B281" s="39" t="s">
        <v>258</v>
      </c>
      <c r="C281" s="40">
        <v>9677.48</v>
      </c>
      <c r="D281" s="40"/>
      <c r="E281" s="40"/>
      <c r="F281" s="40"/>
      <c r="G281" s="40"/>
      <c r="H281" s="40"/>
      <c r="I281" s="40">
        <v>10151.18</v>
      </c>
      <c r="J281" s="40"/>
      <c r="K281" s="40"/>
      <c r="L281" s="40"/>
      <c r="M281" s="40"/>
      <c r="N281" s="40"/>
      <c r="O281" s="40"/>
    </row>
    <row r="282" spans="1:15" x14ac:dyDescent="0.25">
      <c r="A282" s="35" t="s">
        <v>512</v>
      </c>
      <c r="B282" s="36" t="s">
        <v>251</v>
      </c>
      <c r="C282" s="37">
        <v>9694.77</v>
      </c>
      <c r="D282" s="37"/>
      <c r="E282" s="37"/>
      <c r="F282" s="37"/>
      <c r="G282" s="37"/>
      <c r="H282" s="37"/>
      <c r="I282" s="37">
        <v>10227.030000000001</v>
      </c>
      <c r="J282" s="37"/>
      <c r="K282" s="37"/>
      <c r="L282" s="37"/>
      <c r="M282" s="37"/>
      <c r="N282" s="37"/>
      <c r="O282" s="37"/>
    </row>
    <row r="283" spans="1:15" x14ac:dyDescent="0.25">
      <c r="A283" s="38" t="s">
        <v>511</v>
      </c>
      <c r="B283" s="39" t="s">
        <v>255</v>
      </c>
      <c r="C283" s="40">
        <v>9708.1</v>
      </c>
      <c r="D283" s="40"/>
      <c r="E283" s="40"/>
      <c r="F283" s="40"/>
      <c r="G283" s="40"/>
      <c r="H283" s="40"/>
      <c r="I283" s="40">
        <v>10308.030000000001</v>
      </c>
      <c r="J283" s="40"/>
      <c r="K283" s="40"/>
      <c r="L283" s="40"/>
      <c r="M283" s="40"/>
      <c r="N283" s="40"/>
      <c r="O283" s="40"/>
    </row>
    <row r="284" spans="1:15" x14ac:dyDescent="0.25">
      <c r="A284" s="35" t="s">
        <v>510</v>
      </c>
      <c r="B284" s="36" t="s">
        <v>252</v>
      </c>
      <c r="C284" s="37">
        <v>9526.5300000000007</v>
      </c>
      <c r="D284" s="37"/>
      <c r="E284" s="37"/>
      <c r="F284" s="37"/>
      <c r="G284" s="37"/>
      <c r="H284" s="37"/>
      <c r="I284" s="37">
        <v>10041.65</v>
      </c>
      <c r="J284" s="37"/>
      <c r="K284" s="37"/>
      <c r="L284" s="37"/>
      <c r="M284" s="37"/>
      <c r="N284" s="37"/>
      <c r="O284" s="37"/>
    </row>
    <row r="285" spans="1:15" x14ac:dyDescent="0.25">
      <c r="A285" s="38" t="s">
        <v>509</v>
      </c>
      <c r="B285" s="39" t="s">
        <v>254</v>
      </c>
      <c r="C285" s="40">
        <v>9723.2199999999993</v>
      </c>
      <c r="D285" s="40"/>
      <c r="E285" s="40"/>
      <c r="F285" s="40"/>
      <c r="G285" s="40"/>
      <c r="H285" s="40"/>
      <c r="I285" s="40">
        <v>10306.5</v>
      </c>
      <c r="J285" s="40"/>
      <c r="K285" s="40"/>
      <c r="L285" s="40"/>
      <c r="M285" s="40"/>
      <c r="N285" s="40"/>
      <c r="O285" s="40"/>
    </row>
    <row r="286" spans="1:15" x14ac:dyDescent="0.25">
      <c r="A286" s="35" t="s">
        <v>508</v>
      </c>
      <c r="B286" s="36" t="s">
        <v>257</v>
      </c>
      <c r="C286" s="37">
        <v>9560.89</v>
      </c>
      <c r="D286" s="37"/>
      <c r="E286" s="37"/>
      <c r="F286" s="37"/>
      <c r="G286" s="37"/>
      <c r="H286" s="37"/>
      <c r="I286" s="37">
        <v>10133.02</v>
      </c>
      <c r="J286" s="37"/>
      <c r="K286" s="37"/>
      <c r="L286" s="37"/>
      <c r="M286" s="37"/>
      <c r="N286" s="37"/>
      <c r="O286" s="37"/>
    </row>
    <row r="287" spans="1:15" x14ac:dyDescent="0.25">
      <c r="A287" s="38" t="s">
        <v>507</v>
      </c>
      <c r="B287" s="39" t="s">
        <v>264</v>
      </c>
      <c r="C287" s="40">
        <v>9430.74</v>
      </c>
      <c r="D287" s="40"/>
      <c r="E287" s="40"/>
      <c r="F287" s="40"/>
      <c r="G287" s="40"/>
      <c r="H287" s="40"/>
      <c r="I287" s="40">
        <v>9954.1</v>
      </c>
      <c r="J287" s="40"/>
      <c r="K287" s="40"/>
      <c r="L287" s="40"/>
      <c r="M287" s="40"/>
      <c r="N287" s="40"/>
      <c r="O287" s="40"/>
    </row>
    <row r="288" spans="1:15" x14ac:dyDescent="0.25">
      <c r="A288" s="35" t="s">
        <v>506</v>
      </c>
      <c r="B288" s="36" t="s">
        <v>253</v>
      </c>
      <c r="C288" s="37">
        <v>9369.5</v>
      </c>
      <c r="D288" s="37"/>
      <c r="E288" s="37"/>
      <c r="F288" s="37"/>
      <c r="G288" s="37"/>
      <c r="H288" s="37"/>
      <c r="I288" s="37">
        <v>9884.58</v>
      </c>
      <c r="J288" s="37"/>
      <c r="K288" s="37"/>
      <c r="L288" s="37"/>
      <c r="M288" s="37"/>
      <c r="N288" s="37"/>
      <c r="O288" s="37"/>
    </row>
    <row r="289" spans="1:15" x14ac:dyDescent="0.25">
      <c r="A289" s="38" t="s">
        <v>505</v>
      </c>
      <c r="B289" s="39" t="s">
        <v>262</v>
      </c>
      <c r="C289" s="40">
        <v>9497.9</v>
      </c>
      <c r="D289" s="40"/>
      <c r="E289" s="40"/>
      <c r="F289" s="40"/>
      <c r="G289" s="40"/>
      <c r="H289" s="40"/>
      <c r="I289" s="40">
        <v>9988.94</v>
      </c>
      <c r="J289" s="40"/>
      <c r="K289" s="40"/>
      <c r="L289" s="40"/>
      <c r="M289" s="40"/>
      <c r="N289" s="40"/>
      <c r="O289" s="40"/>
    </row>
    <row r="290" spans="1:15" x14ac:dyDescent="0.25">
      <c r="A290" s="35" t="s">
        <v>504</v>
      </c>
      <c r="B290" s="36" t="s">
        <v>503</v>
      </c>
      <c r="C290" s="37">
        <v>0</v>
      </c>
      <c r="D290" s="37"/>
      <c r="E290" s="37"/>
      <c r="F290" s="37"/>
      <c r="G290" s="37"/>
      <c r="H290" s="37"/>
      <c r="I290" s="37">
        <v>0</v>
      </c>
      <c r="J290" s="37"/>
      <c r="K290" s="37"/>
      <c r="L290" s="37"/>
      <c r="M290" s="37"/>
      <c r="N290" s="37"/>
      <c r="O290" s="37"/>
    </row>
    <row r="291" spans="1:15" x14ac:dyDescent="0.25">
      <c r="A291" s="38" t="s">
        <v>502</v>
      </c>
      <c r="B291" s="39" t="s">
        <v>501</v>
      </c>
      <c r="C291" s="40">
        <v>9973.56</v>
      </c>
      <c r="D291" s="40"/>
      <c r="E291" s="40"/>
      <c r="F291" s="40"/>
      <c r="G291" s="40"/>
      <c r="H291" s="40"/>
      <c r="I291" s="40">
        <v>10288.01</v>
      </c>
      <c r="J291" s="40"/>
      <c r="K291" s="40"/>
      <c r="L291" s="40"/>
      <c r="M291" s="40"/>
      <c r="N291" s="40"/>
      <c r="O291" s="40"/>
    </row>
    <row r="292" spans="1:15" x14ac:dyDescent="0.25">
      <c r="A292" s="35" t="s">
        <v>500</v>
      </c>
      <c r="B292" s="36" t="s">
        <v>499</v>
      </c>
      <c r="C292" s="37">
        <v>0</v>
      </c>
      <c r="D292" s="37"/>
      <c r="E292" s="37"/>
      <c r="F292" s="37"/>
      <c r="G292" s="37"/>
      <c r="H292" s="37"/>
      <c r="I292" s="37">
        <v>0</v>
      </c>
      <c r="J292" s="37"/>
      <c r="K292" s="37"/>
      <c r="L292" s="37"/>
      <c r="M292" s="37"/>
      <c r="N292" s="37"/>
      <c r="O292" s="37"/>
    </row>
    <row r="293" spans="1:15" x14ac:dyDescent="0.25">
      <c r="A293" s="38" t="s">
        <v>498</v>
      </c>
      <c r="B293" s="39" t="s">
        <v>497</v>
      </c>
      <c r="C293" s="40">
        <v>9058.4500000000007</v>
      </c>
      <c r="D293" s="40"/>
      <c r="E293" s="40"/>
      <c r="F293" s="40"/>
      <c r="G293" s="40"/>
      <c r="H293" s="40"/>
      <c r="I293" s="40">
        <v>9436.7900000000009</v>
      </c>
      <c r="J293" s="40"/>
      <c r="K293" s="40"/>
      <c r="L293" s="40"/>
      <c r="M293" s="40"/>
      <c r="N293" s="40"/>
      <c r="O293" s="40"/>
    </row>
    <row r="294" spans="1:15" x14ac:dyDescent="0.25">
      <c r="A294" s="35" t="s">
        <v>496</v>
      </c>
      <c r="B294" s="36" t="s">
        <v>495</v>
      </c>
      <c r="C294" s="37">
        <v>8905.01</v>
      </c>
      <c r="D294" s="37"/>
      <c r="E294" s="37"/>
      <c r="F294" s="37"/>
      <c r="G294" s="37"/>
      <c r="H294" s="37"/>
      <c r="I294" s="37">
        <v>9433.2900000000009</v>
      </c>
      <c r="J294" s="37"/>
      <c r="K294" s="37"/>
      <c r="L294" s="37"/>
      <c r="M294" s="37"/>
      <c r="N294" s="37"/>
      <c r="O294" s="37"/>
    </row>
    <row r="295" spans="1:15" x14ac:dyDescent="0.25">
      <c r="A295" s="38" t="s">
        <v>494</v>
      </c>
      <c r="B295" s="39" t="s">
        <v>493</v>
      </c>
      <c r="C295" s="40">
        <v>0</v>
      </c>
      <c r="D295" s="40"/>
      <c r="E295" s="40"/>
      <c r="F295" s="40"/>
      <c r="G295" s="40"/>
      <c r="H295" s="40"/>
      <c r="I295" s="40">
        <v>0</v>
      </c>
      <c r="J295" s="40"/>
      <c r="K295" s="40"/>
      <c r="L295" s="40"/>
      <c r="M295" s="40"/>
      <c r="N295" s="40"/>
      <c r="O295" s="40"/>
    </row>
    <row r="296" spans="1:15" x14ac:dyDescent="0.25">
      <c r="A296" s="35" t="s">
        <v>492</v>
      </c>
      <c r="B296" s="36" t="s">
        <v>491</v>
      </c>
      <c r="C296" s="37">
        <v>0</v>
      </c>
      <c r="D296" s="37"/>
      <c r="E296" s="37"/>
      <c r="F296" s="37"/>
      <c r="G296" s="37"/>
      <c r="H296" s="37"/>
      <c r="I296" s="37">
        <v>0</v>
      </c>
      <c r="J296" s="37"/>
      <c r="K296" s="37"/>
      <c r="L296" s="37"/>
      <c r="M296" s="37"/>
      <c r="N296" s="37"/>
      <c r="O296" s="37"/>
    </row>
    <row r="297" spans="1:15" x14ac:dyDescent="0.25">
      <c r="A297" s="38" t="s">
        <v>490</v>
      </c>
      <c r="B297" s="39" t="s">
        <v>489</v>
      </c>
      <c r="C297" s="40">
        <v>0</v>
      </c>
      <c r="D297" s="40"/>
      <c r="E297" s="40"/>
      <c r="F297" s="40"/>
      <c r="G297" s="40"/>
      <c r="H297" s="40"/>
      <c r="I297" s="40">
        <v>0</v>
      </c>
      <c r="J297" s="40"/>
      <c r="K297" s="40"/>
      <c r="L297" s="40"/>
      <c r="M297" s="40"/>
      <c r="N297" s="40"/>
      <c r="O297" s="40"/>
    </row>
    <row r="298" spans="1:15" x14ac:dyDescent="0.25">
      <c r="A298" s="35" t="s">
        <v>488</v>
      </c>
      <c r="B298" s="36" t="s">
        <v>274</v>
      </c>
      <c r="C298" s="37">
        <v>10129.27</v>
      </c>
      <c r="D298" s="37"/>
      <c r="E298" s="37"/>
      <c r="F298" s="37"/>
      <c r="G298" s="37"/>
      <c r="H298" s="37"/>
      <c r="I298" s="37">
        <v>10401.56</v>
      </c>
      <c r="J298" s="37"/>
      <c r="K298" s="37"/>
      <c r="L298" s="37"/>
      <c r="M298" s="37"/>
      <c r="N298" s="37"/>
      <c r="O298" s="37"/>
    </row>
    <row r="299" spans="1:15" x14ac:dyDescent="0.25">
      <c r="A299" s="38" t="s">
        <v>487</v>
      </c>
      <c r="B299" s="39" t="s">
        <v>266</v>
      </c>
      <c r="C299" s="40">
        <v>9402.26</v>
      </c>
      <c r="D299" s="40"/>
      <c r="E299" s="40"/>
      <c r="F299" s="40"/>
      <c r="G299" s="40"/>
      <c r="H299" s="40"/>
      <c r="I299" s="40">
        <v>9930.4699999999993</v>
      </c>
      <c r="J299" s="40"/>
      <c r="K299" s="40"/>
      <c r="L299" s="40"/>
      <c r="M299" s="40"/>
      <c r="N299" s="40"/>
      <c r="O299" s="40"/>
    </row>
    <row r="300" spans="1:15" x14ac:dyDescent="0.25">
      <c r="A300" s="35" t="s">
        <v>486</v>
      </c>
      <c r="B300" s="36" t="s">
        <v>277</v>
      </c>
      <c r="C300" s="37">
        <v>9416.66</v>
      </c>
      <c r="D300" s="37"/>
      <c r="E300" s="37"/>
      <c r="F300" s="37"/>
      <c r="G300" s="37"/>
      <c r="H300" s="37"/>
      <c r="I300" s="37">
        <v>9852.07</v>
      </c>
      <c r="J300" s="37"/>
      <c r="K300" s="37"/>
      <c r="L300" s="37"/>
      <c r="M300" s="37"/>
      <c r="N300" s="37"/>
      <c r="O300" s="37"/>
    </row>
    <row r="301" spans="1:15" x14ac:dyDescent="0.25">
      <c r="A301" s="38" t="s">
        <v>485</v>
      </c>
      <c r="B301" s="39" t="s">
        <v>276</v>
      </c>
      <c r="C301" s="40">
        <v>9156.99</v>
      </c>
      <c r="D301" s="40"/>
      <c r="E301" s="40"/>
      <c r="F301" s="40"/>
      <c r="G301" s="40"/>
      <c r="H301" s="40"/>
      <c r="I301" s="40">
        <v>9665.9</v>
      </c>
      <c r="J301" s="40"/>
      <c r="K301" s="40"/>
      <c r="L301" s="40"/>
      <c r="M301" s="40"/>
      <c r="N301" s="40"/>
      <c r="O301" s="40"/>
    </row>
    <row r="302" spans="1:15" x14ac:dyDescent="0.25">
      <c r="A302" s="35" t="s">
        <v>484</v>
      </c>
      <c r="B302" s="36" t="s">
        <v>268</v>
      </c>
      <c r="C302" s="37">
        <v>9740.5</v>
      </c>
      <c r="D302" s="37"/>
      <c r="E302" s="37"/>
      <c r="F302" s="37"/>
      <c r="G302" s="37"/>
      <c r="H302" s="37"/>
      <c r="I302" s="37">
        <v>10271.41</v>
      </c>
      <c r="J302" s="37"/>
      <c r="K302" s="37"/>
      <c r="L302" s="37"/>
      <c r="M302" s="37"/>
      <c r="N302" s="37"/>
      <c r="O302" s="37"/>
    </row>
    <row r="303" spans="1:15" x14ac:dyDescent="0.25">
      <c r="A303" s="38" t="s">
        <v>483</v>
      </c>
      <c r="B303" s="39" t="s">
        <v>271</v>
      </c>
      <c r="C303" s="40">
        <v>9399.59</v>
      </c>
      <c r="D303" s="40"/>
      <c r="E303" s="40"/>
      <c r="F303" s="40"/>
      <c r="G303" s="40"/>
      <c r="H303" s="40"/>
      <c r="I303" s="40">
        <v>9905.07</v>
      </c>
      <c r="J303" s="40"/>
      <c r="K303" s="40"/>
      <c r="L303" s="40"/>
      <c r="M303" s="40"/>
      <c r="N303" s="40"/>
      <c r="O303" s="40"/>
    </row>
    <row r="304" spans="1:15" x14ac:dyDescent="0.25">
      <c r="A304" s="35" t="s">
        <v>482</v>
      </c>
      <c r="B304" s="36" t="s">
        <v>275</v>
      </c>
      <c r="C304" s="37">
        <v>9826.89</v>
      </c>
      <c r="D304" s="37"/>
      <c r="E304" s="37"/>
      <c r="F304" s="37"/>
      <c r="G304" s="37"/>
      <c r="H304" s="37"/>
      <c r="I304" s="37">
        <v>10219</v>
      </c>
      <c r="J304" s="37"/>
      <c r="K304" s="37"/>
      <c r="L304" s="37"/>
      <c r="M304" s="37"/>
      <c r="N304" s="37"/>
      <c r="O304" s="37"/>
    </row>
    <row r="305" spans="1:15" x14ac:dyDescent="0.25">
      <c r="A305" s="38" t="s">
        <v>481</v>
      </c>
      <c r="B305" s="39" t="s">
        <v>269</v>
      </c>
      <c r="C305" s="40">
        <v>10252.39</v>
      </c>
      <c r="D305" s="40"/>
      <c r="E305" s="40"/>
      <c r="F305" s="40"/>
      <c r="G305" s="40"/>
      <c r="H305" s="40"/>
      <c r="I305" s="40">
        <v>10528.85</v>
      </c>
      <c r="J305" s="40"/>
      <c r="K305" s="40"/>
      <c r="L305" s="40"/>
      <c r="M305" s="40"/>
      <c r="N305" s="40"/>
      <c r="O305" s="40"/>
    </row>
    <row r="306" spans="1:15" x14ac:dyDescent="0.25">
      <c r="A306" s="35" t="s">
        <v>480</v>
      </c>
      <c r="B306" s="36" t="s">
        <v>267</v>
      </c>
      <c r="C306" s="37">
        <v>9395.7900000000009</v>
      </c>
      <c r="D306" s="37"/>
      <c r="E306" s="37"/>
      <c r="F306" s="37"/>
      <c r="G306" s="37"/>
      <c r="H306" s="37"/>
      <c r="I306" s="37">
        <v>9813.5</v>
      </c>
      <c r="J306" s="37"/>
      <c r="K306" s="37"/>
      <c r="L306" s="37"/>
      <c r="M306" s="37"/>
      <c r="N306" s="37"/>
      <c r="O306" s="37"/>
    </row>
    <row r="307" spans="1:15" x14ac:dyDescent="0.25">
      <c r="A307" s="38" t="s">
        <v>479</v>
      </c>
      <c r="B307" s="39" t="s">
        <v>272</v>
      </c>
      <c r="C307" s="40">
        <v>9347.73</v>
      </c>
      <c r="D307" s="40"/>
      <c r="E307" s="40"/>
      <c r="F307" s="40"/>
      <c r="G307" s="40"/>
      <c r="H307" s="40"/>
      <c r="I307" s="40">
        <v>9866.7199999999993</v>
      </c>
      <c r="J307" s="40"/>
      <c r="K307" s="40"/>
      <c r="L307" s="40"/>
      <c r="M307" s="40"/>
      <c r="N307" s="40"/>
      <c r="O307" s="40"/>
    </row>
    <row r="308" spans="1:15" x14ac:dyDescent="0.25">
      <c r="A308" s="35" t="s">
        <v>478</v>
      </c>
      <c r="B308" s="36" t="s">
        <v>273</v>
      </c>
      <c r="C308" s="37">
        <v>9254.17</v>
      </c>
      <c r="D308" s="37"/>
      <c r="E308" s="37"/>
      <c r="F308" s="37"/>
      <c r="G308" s="37"/>
      <c r="H308" s="37"/>
      <c r="I308" s="37">
        <v>9674.6200000000008</v>
      </c>
      <c r="J308" s="37"/>
      <c r="K308" s="37"/>
      <c r="L308" s="37"/>
      <c r="M308" s="37"/>
      <c r="N308" s="37"/>
      <c r="O308" s="37"/>
    </row>
    <row r="309" spans="1:15" x14ac:dyDescent="0.25">
      <c r="A309" s="38" t="s">
        <v>477</v>
      </c>
      <c r="B309" s="39" t="s">
        <v>270</v>
      </c>
      <c r="C309" s="40">
        <v>9480.76</v>
      </c>
      <c r="D309" s="40"/>
      <c r="E309" s="40"/>
      <c r="F309" s="40"/>
      <c r="G309" s="40"/>
      <c r="H309" s="40"/>
      <c r="I309" s="40">
        <v>9931.43</v>
      </c>
      <c r="J309" s="40"/>
      <c r="K309" s="40"/>
      <c r="L309" s="40"/>
      <c r="M309" s="40"/>
      <c r="N309" s="40"/>
      <c r="O309" s="40"/>
    </row>
    <row r="310" spans="1:15" x14ac:dyDescent="0.25">
      <c r="A310" s="35" t="s">
        <v>476</v>
      </c>
      <c r="B310" s="36" t="s">
        <v>286</v>
      </c>
      <c r="C310" s="37">
        <v>9846.14</v>
      </c>
      <c r="D310" s="37"/>
      <c r="E310" s="37"/>
      <c r="F310" s="37"/>
      <c r="G310" s="37"/>
      <c r="H310" s="37"/>
      <c r="I310" s="37">
        <v>10150.56</v>
      </c>
      <c r="J310" s="37"/>
      <c r="K310" s="37"/>
      <c r="L310" s="37"/>
      <c r="M310" s="37"/>
      <c r="N310" s="37"/>
      <c r="O310" s="37"/>
    </row>
    <row r="311" spans="1:15" x14ac:dyDescent="0.25">
      <c r="A311" s="38" t="s">
        <v>475</v>
      </c>
      <c r="B311" s="39" t="s">
        <v>280</v>
      </c>
      <c r="C311" s="40">
        <v>9562.9599999999991</v>
      </c>
      <c r="D311" s="40"/>
      <c r="E311" s="40"/>
      <c r="F311" s="40"/>
      <c r="G311" s="40"/>
      <c r="H311" s="40"/>
      <c r="I311" s="40">
        <v>10055.700000000001</v>
      </c>
      <c r="J311" s="40"/>
      <c r="K311" s="40"/>
      <c r="L311" s="40"/>
      <c r="M311" s="40"/>
      <c r="N311" s="40"/>
      <c r="O311" s="40"/>
    </row>
    <row r="312" spans="1:15" x14ac:dyDescent="0.25">
      <c r="A312" s="35" t="s">
        <v>474</v>
      </c>
      <c r="B312" s="36" t="s">
        <v>285</v>
      </c>
      <c r="C312" s="37">
        <v>9442.4699999999993</v>
      </c>
      <c r="D312" s="37"/>
      <c r="E312" s="37"/>
      <c r="F312" s="37"/>
      <c r="G312" s="37"/>
      <c r="H312" s="37"/>
      <c r="I312" s="37">
        <v>10010.51</v>
      </c>
      <c r="J312" s="37"/>
      <c r="K312" s="37"/>
      <c r="L312" s="37"/>
      <c r="M312" s="37"/>
      <c r="N312" s="37"/>
      <c r="O312" s="37"/>
    </row>
    <row r="313" spans="1:15" x14ac:dyDescent="0.25">
      <c r="A313" s="38" t="s">
        <v>473</v>
      </c>
      <c r="B313" s="39" t="s">
        <v>281</v>
      </c>
      <c r="C313" s="40">
        <v>9620.7099999999991</v>
      </c>
      <c r="D313" s="40"/>
      <c r="E313" s="40"/>
      <c r="F313" s="40"/>
      <c r="G313" s="40"/>
      <c r="H313" s="40"/>
      <c r="I313" s="40">
        <v>10162.39</v>
      </c>
      <c r="J313" s="40"/>
      <c r="K313" s="40"/>
      <c r="L313" s="40"/>
      <c r="M313" s="40"/>
      <c r="N313" s="40"/>
      <c r="O313" s="40"/>
    </row>
    <row r="314" spans="1:15" x14ac:dyDescent="0.25">
      <c r="A314" s="35" t="s">
        <v>472</v>
      </c>
      <c r="B314" s="36" t="s">
        <v>282</v>
      </c>
      <c r="C314" s="37">
        <v>9533.35</v>
      </c>
      <c r="D314" s="37"/>
      <c r="E314" s="37"/>
      <c r="F314" s="37"/>
      <c r="G314" s="37"/>
      <c r="H314" s="37"/>
      <c r="I314" s="37">
        <v>10031.73</v>
      </c>
      <c r="J314" s="37"/>
      <c r="K314" s="37"/>
      <c r="L314" s="37"/>
      <c r="M314" s="37"/>
      <c r="N314" s="37"/>
      <c r="O314" s="37"/>
    </row>
    <row r="315" spans="1:15" x14ac:dyDescent="0.25">
      <c r="A315" s="38" t="s">
        <v>471</v>
      </c>
      <c r="B315" s="39" t="s">
        <v>279</v>
      </c>
      <c r="C315" s="40">
        <v>9705.85</v>
      </c>
      <c r="D315" s="40"/>
      <c r="E315" s="40"/>
      <c r="F315" s="40"/>
      <c r="G315" s="40"/>
      <c r="H315" s="40"/>
      <c r="I315" s="40">
        <v>10406.549999999999</v>
      </c>
      <c r="J315" s="40"/>
      <c r="K315" s="40"/>
      <c r="L315" s="40"/>
      <c r="M315" s="40"/>
      <c r="N315" s="40"/>
      <c r="O315" s="40"/>
    </row>
    <row r="316" spans="1:15" x14ac:dyDescent="0.25">
      <c r="A316" s="35" t="s">
        <v>470</v>
      </c>
      <c r="B316" s="36" t="s">
        <v>283</v>
      </c>
      <c r="C316" s="37">
        <v>9432.31</v>
      </c>
      <c r="D316" s="37"/>
      <c r="E316" s="37"/>
      <c r="F316" s="37"/>
      <c r="G316" s="37"/>
      <c r="H316" s="37"/>
      <c r="I316" s="37">
        <v>10036.469999999999</v>
      </c>
      <c r="J316" s="37"/>
      <c r="K316" s="37"/>
      <c r="L316" s="37"/>
      <c r="M316" s="37"/>
      <c r="N316" s="37"/>
      <c r="O316" s="37"/>
    </row>
    <row r="317" spans="1:15" x14ac:dyDescent="0.25">
      <c r="A317" s="38" t="s">
        <v>469</v>
      </c>
      <c r="B317" s="39" t="s">
        <v>284</v>
      </c>
      <c r="C317" s="40">
        <v>9527.9500000000007</v>
      </c>
      <c r="D317" s="40"/>
      <c r="E317" s="40"/>
      <c r="F317" s="40"/>
      <c r="G317" s="40"/>
      <c r="H317" s="40"/>
      <c r="I317" s="40">
        <v>10129.1</v>
      </c>
      <c r="J317" s="40"/>
      <c r="K317" s="40"/>
      <c r="L317" s="40"/>
      <c r="M317" s="40"/>
      <c r="N317" s="40"/>
      <c r="O317" s="40"/>
    </row>
    <row r="318" spans="1:15" x14ac:dyDescent="0.25">
      <c r="A318" s="35" t="s">
        <v>468</v>
      </c>
      <c r="B318" s="36" t="s">
        <v>467</v>
      </c>
      <c r="C318" s="37">
        <v>0</v>
      </c>
      <c r="D318" s="37"/>
      <c r="E318" s="37"/>
      <c r="F318" s="37"/>
      <c r="G318" s="37"/>
      <c r="H318" s="37"/>
      <c r="I318" s="37">
        <v>0</v>
      </c>
      <c r="J318" s="37"/>
      <c r="K318" s="37"/>
      <c r="L318" s="37"/>
      <c r="M318" s="37"/>
      <c r="N318" s="37"/>
      <c r="O318" s="37"/>
    </row>
    <row r="319" spans="1:15" x14ac:dyDescent="0.25">
      <c r="A319" s="38" t="s">
        <v>466</v>
      </c>
      <c r="B319" s="39" t="s">
        <v>465</v>
      </c>
      <c r="C319" s="40">
        <v>10110.33</v>
      </c>
      <c r="D319" s="40"/>
      <c r="E319" s="40"/>
      <c r="F319" s="40"/>
      <c r="G319" s="40"/>
      <c r="H319" s="40"/>
      <c r="I319" s="40">
        <v>10520.89</v>
      </c>
      <c r="J319" s="40"/>
      <c r="K319" s="40"/>
      <c r="L319" s="40"/>
      <c r="M319" s="40"/>
      <c r="N319" s="40"/>
      <c r="O319" s="40"/>
    </row>
    <row r="320" spans="1:15" x14ac:dyDescent="0.25">
      <c r="A320" s="35" t="s">
        <v>464</v>
      </c>
      <c r="B320" s="36" t="s">
        <v>463</v>
      </c>
      <c r="C320" s="37">
        <v>0</v>
      </c>
      <c r="D320" s="37"/>
      <c r="E320" s="37"/>
      <c r="F320" s="37"/>
      <c r="G320" s="37"/>
      <c r="H320" s="37"/>
      <c r="I320" s="37">
        <v>0</v>
      </c>
      <c r="J320" s="37"/>
      <c r="K320" s="37"/>
      <c r="L320" s="37"/>
      <c r="M320" s="37"/>
      <c r="N320" s="37"/>
      <c r="O320" s="37"/>
    </row>
    <row r="321" spans="1:15" x14ac:dyDescent="0.25">
      <c r="A321" s="38" t="s">
        <v>462</v>
      </c>
      <c r="B321" s="39" t="s">
        <v>461</v>
      </c>
      <c r="C321" s="40">
        <v>0</v>
      </c>
      <c r="D321" s="40"/>
      <c r="E321" s="40"/>
      <c r="F321" s="40"/>
      <c r="G321" s="40"/>
      <c r="H321" s="40"/>
      <c r="I321" s="40">
        <v>0</v>
      </c>
      <c r="J321" s="40"/>
      <c r="K321" s="40"/>
      <c r="L321" s="40"/>
      <c r="M321" s="40"/>
      <c r="N321" s="40"/>
      <c r="O321" s="40"/>
    </row>
    <row r="322" spans="1:15" x14ac:dyDescent="0.25">
      <c r="A322" s="35" t="s">
        <v>460</v>
      </c>
      <c r="B322" s="36" t="s">
        <v>459</v>
      </c>
      <c r="C322" s="37">
        <v>0</v>
      </c>
      <c r="D322" s="37"/>
      <c r="E322" s="37"/>
      <c r="F322" s="37"/>
      <c r="G322" s="37"/>
      <c r="H322" s="37"/>
      <c r="I322" s="37">
        <v>0</v>
      </c>
      <c r="J322" s="37"/>
      <c r="K322" s="37"/>
      <c r="L322" s="37"/>
      <c r="M322" s="37"/>
      <c r="N322" s="37"/>
      <c r="O322" s="37"/>
    </row>
    <row r="323" spans="1:15" x14ac:dyDescent="0.25">
      <c r="A323" s="38" t="s">
        <v>458</v>
      </c>
      <c r="B323" s="39" t="s">
        <v>457</v>
      </c>
      <c r="C323" s="40">
        <v>0</v>
      </c>
      <c r="D323" s="40"/>
      <c r="E323" s="40"/>
      <c r="F323" s="40"/>
      <c r="G323" s="40"/>
      <c r="H323" s="40"/>
      <c r="I323" s="40">
        <v>0</v>
      </c>
      <c r="J323" s="40"/>
      <c r="K323" s="40"/>
      <c r="L323" s="40"/>
      <c r="M323" s="40"/>
      <c r="N323" s="40"/>
      <c r="O323" s="40"/>
    </row>
    <row r="324" spans="1:15" x14ac:dyDescent="0.25">
      <c r="A324" s="35" t="s">
        <v>456</v>
      </c>
      <c r="B324" s="36" t="s">
        <v>455</v>
      </c>
      <c r="C324" s="37">
        <v>0</v>
      </c>
      <c r="D324" s="37"/>
      <c r="E324" s="37"/>
      <c r="F324" s="37"/>
      <c r="G324" s="37"/>
      <c r="H324" s="37"/>
      <c r="I324" s="37">
        <v>0</v>
      </c>
      <c r="J324" s="37"/>
      <c r="K324" s="37"/>
      <c r="L324" s="37"/>
      <c r="M324" s="37"/>
      <c r="N324" s="37"/>
      <c r="O324" s="37"/>
    </row>
    <row r="325" spans="1:15" x14ac:dyDescent="0.25">
      <c r="A325" s="38" t="s">
        <v>454</v>
      </c>
      <c r="B325" s="39" t="s">
        <v>453</v>
      </c>
      <c r="C325" s="40">
        <v>0</v>
      </c>
      <c r="D325" s="40"/>
      <c r="E325" s="40"/>
      <c r="F325" s="40"/>
      <c r="G325" s="40"/>
      <c r="H325" s="40"/>
      <c r="I325" s="40">
        <v>0</v>
      </c>
      <c r="J325" s="40"/>
      <c r="K325" s="40"/>
      <c r="L325" s="40"/>
      <c r="M325" s="40"/>
      <c r="N325" s="40"/>
      <c r="O325" s="40"/>
    </row>
    <row r="326" spans="1:15" x14ac:dyDescent="0.25">
      <c r="A326" s="35" t="s">
        <v>452</v>
      </c>
      <c r="B326" s="36" t="s">
        <v>451</v>
      </c>
      <c r="C326" s="37">
        <v>0</v>
      </c>
      <c r="D326" s="37"/>
      <c r="E326" s="37"/>
      <c r="F326" s="37"/>
      <c r="G326" s="37"/>
      <c r="H326" s="37"/>
      <c r="I326" s="37">
        <v>0</v>
      </c>
      <c r="J326" s="37"/>
      <c r="K326" s="37"/>
      <c r="L326" s="37"/>
      <c r="M326" s="37"/>
      <c r="N326" s="37"/>
      <c r="O326" s="37"/>
    </row>
    <row r="327" spans="1:15" x14ac:dyDescent="0.25">
      <c r="A327" s="38" t="s">
        <v>450</v>
      </c>
      <c r="B327" s="39" t="s">
        <v>449</v>
      </c>
      <c r="C327" s="40">
        <v>0</v>
      </c>
      <c r="D327" s="40"/>
      <c r="E327" s="40"/>
      <c r="F327" s="40"/>
      <c r="G327" s="40"/>
      <c r="H327" s="40"/>
      <c r="I327" s="40">
        <v>0</v>
      </c>
      <c r="J327" s="40"/>
      <c r="K327" s="40"/>
      <c r="L327" s="40"/>
      <c r="M327" s="40"/>
      <c r="N327" s="40"/>
      <c r="O327" s="40"/>
    </row>
    <row r="328" spans="1:15" x14ac:dyDescent="0.25">
      <c r="A328" s="35" t="s">
        <v>448</v>
      </c>
      <c r="B328" s="36" t="s">
        <v>447</v>
      </c>
      <c r="C328" s="37">
        <v>0</v>
      </c>
      <c r="D328" s="37"/>
      <c r="E328" s="37"/>
      <c r="F328" s="37"/>
      <c r="G328" s="37"/>
      <c r="H328" s="37"/>
      <c r="I328" s="37">
        <v>0</v>
      </c>
      <c r="J328" s="37"/>
      <c r="K328" s="37"/>
      <c r="L328" s="37"/>
      <c r="M328" s="37"/>
      <c r="N328" s="37"/>
      <c r="O328" s="37"/>
    </row>
    <row r="329" spans="1:15" x14ac:dyDescent="0.25">
      <c r="A329" s="38" t="s">
        <v>446</v>
      </c>
      <c r="B329" s="39" t="s">
        <v>445</v>
      </c>
      <c r="C329" s="40">
        <v>0</v>
      </c>
      <c r="D329" s="40"/>
      <c r="E329" s="40"/>
      <c r="F329" s="40"/>
      <c r="G329" s="40"/>
      <c r="H329" s="40"/>
      <c r="I329" s="40">
        <v>0</v>
      </c>
      <c r="J329" s="40"/>
      <c r="K329" s="40"/>
      <c r="L329" s="40"/>
      <c r="M329" s="40"/>
      <c r="N329" s="40"/>
      <c r="O329" s="40"/>
    </row>
    <row r="330" spans="1:15" x14ac:dyDescent="0.25">
      <c r="A330" s="35" t="s">
        <v>444</v>
      </c>
      <c r="B330" s="36" t="s">
        <v>288</v>
      </c>
      <c r="C330" s="37">
        <v>9667.89</v>
      </c>
      <c r="D330" s="37"/>
      <c r="E330" s="37"/>
      <c r="F330" s="37"/>
      <c r="G330" s="37"/>
      <c r="H330" s="37"/>
      <c r="I330" s="37">
        <v>10232.27</v>
      </c>
      <c r="J330" s="37"/>
      <c r="K330" s="37"/>
      <c r="L330" s="37"/>
      <c r="M330" s="37"/>
      <c r="N330" s="37"/>
      <c r="O330" s="37"/>
    </row>
    <row r="331" spans="1:15" x14ac:dyDescent="0.25">
      <c r="A331" s="38" t="s">
        <v>443</v>
      </c>
      <c r="B331" s="39" t="s">
        <v>292</v>
      </c>
      <c r="C331" s="40">
        <v>11009.88</v>
      </c>
      <c r="D331" s="40"/>
      <c r="E331" s="40"/>
      <c r="F331" s="40"/>
      <c r="G331" s="40"/>
      <c r="H331" s="40"/>
      <c r="I331" s="40">
        <v>11656.02</v>
      </c>
      <c r="J331" s="40"/>
      <c r="K331" s="40"/>
      <c r="L331" s="40"/>
      <c r="M331" s="40"/>
      <c r="N331" s="40"/>
      <c r="O331" s="40"/>
    </row>
    <row r="332" spans="1:15" x14ac:dyDescent="0.25">
      <c r="A332" s="35" t="s">
        <v>442</v>
      </c>
      <c r="B332" s="36" t="s">
        <v>296</v>
      </c>
      <c r="C332" s="37">
        <v>9568.19</v>
      </c>
      <c r="D332" s="37"/>
      <c r="E332" s="37"/>
      <c r="F332" s="37"/>
      <c r="G332" s="37"/>
      <c r="H332" s="37"/>
      <c r="I332" s="37">
        <v>10058.25</v>
      </c>
      <c r="J332" s="37"/>
      <c r="K332" s="37"/>
      <c r="L332" s="37"/>
      <c r="M332" s="37"/>
      <c r="N332" s="37"/>
      <c r="O332" s="37"/>
    </row>
    <row r="333" spans="1:15" x14ac:dyDescent="0.25">
      <c r="A333" s="38" t="s">
        <v>441</v>
      </c>
      <c r="B333" s="39" t="s">
        <v>290</v>
      </c>
      <c r="C333" s="40">
        <v>9496.76</v>
      </c>
      <c r="D333" s="40"/>
      <c r="E333" s="40"/>
      <c r="F333" s="40"/>
      <c r="G333" s="40"/>
      <c r="H333" s="40"/>
      <c r="I333" s="40">
        <v>10009.57</v>
      </c>
      <c r="J333" s="40"/>
      <c r="K333" s="40"/>
      <c r="L333" s="40"/>
      <c r="M333" s="40"/>
      <c r="N333" s="40"/>
      <c r="O333" s="40"/>
    </row>
    <row r="334" spans="1:15" x14ac:dyDescent="0.25">
      <c r="A334" s="35" t="s">
        <v>440</v>
      </c>
      <c r="B334" s="36" t="s">
        <v>294</v>
      </c>
      <c r="C334" s="37">
        <v>9605.57</v>
      </c>
      <c r="D334" s="37"/>
      <c r="E334" s="37"/>
      <c r="F334" s="37"/>
      <c r="G334" s="37"/>
      <c r="H334" s="37"/>
      <c r="I334" s="37">
        <v>10073.17</v>
      </c>
      <c r="J334" s="37"/>
      <c r="K334" s="37"/>
      <c r="L334" s="37"/>
      <c r="M334" s="37"/>
      <c r="N334" s="37"/>
      <c r="O334" s="37"/>
    </row>
    <row r="335" spans="1:15" x14ac:dyDescent="0.25">
      <c r="A335" s="38" t="s">
        <v>439</v>
      </c>
      <c r="B335" s="39" t="s">
        <v>291</v>
      </c>
      <c r="C335" s="40">
        <v>9384.52</v>
      </c>
      <c r="D335" s="40"/>
      <c r="E335" s="40"/>
      <c r="F335" s="40"/>
      <c r="G335" s="40"/>
      <c r="H335" s="40"/>
      <c r="I335" s="40">
        <v>10266.620000000001</v>
      </c>
      <c r="J335" s="40"/>
      <c r="K335" s="40"/>
      <c r="L335" s="40"/>
      <c r="M335" s="40"/>
      <c r="N335" s="40"/>
      <c r="O335" s="40"/>
    </row>
    <row r="336" spans="1:15" x14ac:dyDescent="0.25">
      <c r="A336" s="35" t="s">
        <v>438</v>
      </c>
      <c r="B336" s="36" t="s">
        <v>295</v>
      </c>
      <c r="C336" s="37">
        <v>9477.8799999999992</v>
      </c>
      <c r="D336" s="37"/>
      <c r="E336" s="37"/>
      <c r="F336" s="37"/>
      <c r="G336" s="37"/>
      <c r="H336" s="37"/>
      <c r="I336" s="37">
        <v>10025.65</v>
      </c>
      <c r="J336" s="37"/>
      <c r="K336" s="37"/>
      <c r="L336" s="37"/>
      <c r="M336" s="37"/>
      <c r="N336" s="37"/>
      <c r="O336" s="37"/>
    </row>
    <row r="337" spans="1:15" x14ac:dyDescent="0.25">
      <c r="A337" s="38" t="s">
        <v>437</v>
      </c>
      <c r="B337" s="39" t="s">
        <v>293</v>
      </c>
      <c r="C337" s="40">
        <v>9735.59</v>
      </c>
      <c r="D337" s="40"/>
      <c r="E337" s="40"/>
      <c r="F337" s="40"/>
      <c r="G337" s="40"/>
      <c r="H337" s="40"/>
      <c r="I337" s="40">
        <v>10236.879999999999</v>
      </c>
      <c r="J337" s="40"/>
      <c r="K337" s="40"/>
      <c r="L337" s="40"/>
      <c r="M337" s="40"/>
      <c r="N337" s="40"/>
      <c r="O337" s="40"/>
    </row>
    <row r="338" spans="1:15" x14ac:dyDescent="0.25">
      <c r="A338" s="35" t="s">
        <v>436</v>
      </c>
      <c r="B338" s="36" t="s">
        <v>435</v>
      </c>
      <c r="C338" s="37">
        <v>0</v>
      </c>
      <c r="D338" s="37"/>
      <c r="E338" s="37"/>
      <c r="F338" s="37"/>
      <c r="G338" s="37"/>
      <c r="H338" s="37"/>
      <c r="I338" s="37">
        <v>0</v>
      </c>
      <c r="J338" s="37"/>
      <c r="K338" s="37"/>
      <c r="L338" s="37"/>
      <c r="M338" s="37"/>
      <c r="N338" s="37"/>
      <c r="O338" s="37"/>
    </row>
    <row r="339" spans="1:15" x14ac:dyDescent="0.25">
      <c r="A339" s="38" t="s">
        <v>434</v>
      </c>
      <c r="B339" s="39" t="s">
        <v>298</v>
      </c>
      <c r="C339" s="40">
        <v>10021.540000000001</v>
      </c>
      <c r="D339" s="40"/>
      <c r="E339" s="40"/>
      <c r="F339" s="40"/>
      <c r="G339" s="40"/>
      <c r="H339" s="40"/>
      <c r="I339" s="40">
        <v>10466.469999999999</v>
      </c>
      <c r="J339" s="40"/>
      <c r="K339" s="40"/>
      <c r="L339" s="40"/>
      <c r="M339" s="40"/>
      <c r="N339" s="40"/>
      <c r="O339" s="40"/>
    </row>
    <row r="340" spans="1:15" x14ac:dyDescent="0.25">
      <c r="A340" s="35" t="s">
        <v>433</v>
      </c>
      <c r="B340" s="36" t="s">
        <v>300</v>
      </c>
      <c r="C340" s="37">
        <v>10093.44</v>
      </c>
      <c r="D340" s="37"/>
      <c r="E340" s="37"/>
      <c r="F340" s="37"/>
      <c r="G340" s="37"/>
      <c r="H340" s="37"/>
      <c r="I340" s="37">
        <v>10603.48</v>
      </c>
      <c r="J340" s="37"/>
      <c r="K340" s="37"/>
      <c r="L340" s="37"/>
      <c r="M340" s="37"/>
      <c r="N340" s="37"/>
      <c r="O340" s="37"/>
    </row>
    <row r="341" spans="1:15" x14ac:dyDescent="0.25">
      <c r="A341" s="38" t="s">
        <v>432</v>
      </c>
      <c r="B341" s="39" t="s">
        <v>299</v>
      </c>
      <c r="C341" s="40">
        <v>10263.549999999999</v>
      </c>
      <c r="D341" s="40"/>
      <c r="E341" s="40"/>
      <c r="F341" s="40"/>
      <c r="G341" s="40"/>
      <c r="H341" s="40"/>
      <c r="I341" s="40">
        <v>10918.37</v>
      </c>
      <c r="J341" s="40"/>
      <c r="K341" s="40"/>
      <c r="L341" s="40"/>
      <c r="M341" s="40"/>
      <c r="N341" s="40"/>
      <c r="O341" s="40"/>
    </row>
    <row r="342" spans="1:15" x14ac:dyDescent="0.25">
      <c r="A342" s="35" t="s">
        <v>431</v>
      </c>
      <c r="B342" s="36" t="s">
        <v>301</v>
      </c>
      <c r="C342" s="37">
        <v>10292.31</v>
      </c>
      <c r="D342" s="37"/>
      <c r="E342" s="37"/>
      <c r="F342" s="37"/>
      <c r="G342" s="37"/>
      <c r="H342" s="37"/>
      <c r="I342" s="37">
        <v>10889.7</v>
      </c>
      <c r="J342" s="37"/>
      <c r="K342" s="37"/>
      <c r="L342" s="37"/>
      <c r="M342" s="37"/>
      <c r="N342" s="37"/>
      <c r="O342" s="37"/>
    </row>
    <row r="343" spans="1:15" x14ac:dyDescent="0.25">
      <c r="A343" s="38" t="s">
        <v>430</v>
      </c>
      <c r="B343" s="39" t="s">
        <v>302</v>
      </c>
      <c r="C343" s="40">
        <v>10136.15</v>
      </c>
      <c r="D343" s="40"/>
      <c r="E343" s="40"/>
      <c r="F343" s="40"/>
      <c r="G343" s="40"/>
      <c r="H343" s="40"/>
      <c r="I343" s="40">
        <v>10904.38</v>
      </c>
      <c r="J343" s="40"/>
      <c r="K343" s="40"/>
      <c r="L343" s="40"/>
      <c r="M343" s="40"/>
      <c r="N343" s="40"/>
      <c r="O343" s="40"/>
    </row>
    <row r="344" spans="1:15" x14ac:dyDescent="0.25">
      <c r="A344" s="35" t="s">
        <v>429</v>
      </c>
      <c r="B344" s="36" t="s">
        <v>304</v>
      </c>
      <c r="C344" s="37">
        <v>10013.459999999999</v>
      </c>
      <c r="D344" s="37"/>
      <c r="E344" s="37"/>
      <c r="F344" s="37"/>
      <c r="G344" s="37"/>
      <c r="H344" s="37"/>
      <c r="I344" s="37">
        <v>10565.95</v>
      </c>
      <c r="J344" s="37"/>
      <c r="K344" s="37"/>
      <c r="L344" s="37"/>
      <c r="M344" s="37"/>
      <c r="N344" s="37"/>
      <c r="O344" s="37"/>
    </row>
    <row r="345" spans="1:15" x14ac:dyDescent="0.25">
      <c r="A345" s="38" t="s">
        <v>428</v>
      </c>
      <c r="B345" s="39" t="s">
        <v>303</v>
      </c>
      <c r="C345" s="40">
        <v>10099.82</v>
      </c>
      <c r="D345" s="40"/>
      <c r="E345" s="40"/>
      <c r="F345" s="40"/>
      <c r="G345" s="40"/>
      <c r="H345" s="40"/>
      <c r="I345" s="40">
        <v>10445.6</v>
      </c>
      <c r="J345" s="40"/>
      <c r="K345" s="40"/>
      <c r="L345" s="40"/>
      <c r="M345" s="40"/>
      <c r="N345" s="40"/>
      <c r="O345" s="40"/>
    </row>
    <row r="346" spans="1:15" x14ac:dyDescent="0.25">
      <c r="A346" s="35" t="s">
        <v>427</v>
      </c>
      <c r="B346" s="36" t="s">
        <v>426</v>
      </c>
      <c r="C346" s="37">
        <v>0</v>
      </c>
      <c r="D346" s="37"/>
      <c r="E346" s="37"/>
      <c r="F346" s="37"/>
      <c r="G346" s="37"/>
      <c r="H346" s="37"/>
      <c r="I346" s="37">
        <v>0</v>
      </c>
      <c r="J346" s="37"/>
      <c r="K346" s="37"/>
      <c r="L346" s="37"/>
      <c r="M346" s="37"/>
      <c r="N346" s="37"/>
      <c r="O346" s="37"/>
    </row>
    <row r="347" spans="1:15" x14ac:dyDescent="0.25">
      <c r="A347" s="38" t="s">
        <v>425</v>
      </c>
      <c r="B347" s="39" t="s">
        <v>424</v>
      </c>
      <c r="C347" s="40">
        <v>9428.48</v>
      </c>
      <c r="D347" s="40"/>
      <c r="E347" s="40"/>
      <c r="F347" s="40"/>
      <c r="G347" s="40"/>
      <c r="H347" s="40"/>
      <c r="I347" s="40">
        <v>9825.84</v>
      </c>
      <c r="J347" s="40"/>
      <c r="K347" s="40"/>
      <c r="L347" s="40"/>
      <c r="M347" s="40"/>
      <c r="N347" s="40"/>
      <c r="O347" s="40"/>
    </row>
    <row r="348" spans="1:15" x14ac:dyDescent="0.25">
      <c r="A348" s="35" t="s">
        <v>423</v>
      </c>
      <c r="B348" s="36" t="s">
        <v>422</v>
      </c>
      <c r="C348" s="37">
        <v>9998.85</v>
      </c>
      <c r="D348" s="37"/>
      <c r="E348" s="37"/>
      <c r="F348" s="37"/>
      <c r="G348" s="37"/>
      <c r="H348" s="37"/>
      <c r="I348" s="37">
        <v>10432.76</v>
      </c>
      <c r="J348" s="37"/>
      <c r="K348" s="37"/>
      <c r="L348" s="37"/>
      <c r="M348" s="37"/>
      <c r="N348" s="37"/>
      <c r="O348" s="37"/>
    </row>
    <row r="349" spans="1:15" x14ac:dyDescent="0.25">
      <c r="A349" s="38" t="s">
        <v>421</v>
      </c>
      <c r="B349" s="39" t="s">
        <v>420</v>
      </c>
      <c r="C349" s="40">
        <v>0</v>
      </c>
      <c r="D349" s="40"/>
      <c r="E349" s="40"/>
      <c r="F349" s="40"/>
      <c r="G349" s="40"/>
      <c r="H349" s="40"/>
      <c r="I349" s="40">
        <v>0</v>
      </c>
      <c r="J349" s="40"/>
      <c r="K349" s="40"/>
      <c r="L349" s="40"/>
      <c r="M349" s="40"/>
      <c r="N349" s="40"/>
      <c r="O349" s="40"/>
    </row>
    <row r="350" spans="1:15" x14ac:dyDescent="0.25">
      <c r="A350" s="35" t="s">
        <v>419</v>
      </c>
      <c r="B350" s="36" t="s">
        <v>418</v>
      </c>
      <c r="C350" s="37">
        <v>0</v>
      </c>
      <c r="D350" s="37"/>
      <c r="E350" s="37"/>
      <c r="F350" s="37"/>
      <c r="G350" s="37"/>
      <c r="H350" s="37"/>
      <c r="I350" s="37">
        <v>0</v>
      </c>
      <c r="J350" s="37"/>
      <c r="K350" s="37"/>
      <c r="L350" s="37"/>
      <c r="M350" s="37"/>
      <c r="N350" s="37"/>
      <c r="O350" s="37"/>
    </row>
    <row r="351" spans="1:15" x14ac:dyDescent="0.25">
      <c r="A351" s="38" t="s">
        <v>417</v>
      </c>
      <c r="B351" s="39" t="s">
        <v>310</v>
      </c>
      <c r="C351" s="40">
        <v>9611.75</v>
      </c>
      <c r="D351" s="40"/>
      <c r="E351" s="40"/>
      <c r="F351" s="40"/>
      <c r="G351" s="40"/>
      <c r="H351" s="40"/>
      <c r="I351" s="40">
        <v>10045.959999999999</v>
      </c>
      <c r="J351" s="40"/>
      <c r="K351" s="40"/>
      <c r="L351" s="40"/>
      <c r="M351" s="40"/>
      <c r="N351" s="40"/>
      <c r="O351" s="40"/>
    </row>
    <row r="352" spans="1:15" x14ac:dyDescent="0.25">
      <c r="A352" s="35" t="s">
        <v>416</v>
      </c>
      <c r="B352" s="36" t="s">
        <v>311</v>
      </c>
      <c r="C352" s="37">
        <v>8580.39</v>
      </c>
      <c r="D352" s="37"/>
      <c r="E352" s="37"/>
      <c r="F352" s="37"/>
      <c r="G352" s="37"/>
      <c r="H352" s="37"/>
      <c r="I352" s="37">
        <v>9095.91</v>
      </c>
      <c r="J352" s="37"/>
      <c r="K352" s="37"/>
      <c r="L352" s="37"/>
      <c r="M352" s="37"/>
      <c r="N352" s="37"/>
      <c r="O352" s="37"/>
    </row>
    <row r="353" spans="1:15" x14ac:dyDescent="0.25">
      <c r="A353" s="38" t="s">
        <v>415</v>
      </c>
      <c r="B353" s="39" t="s">
        <v>318</v>
      </c>
      <c r="C353" s="40">
        <v>9577.9500000000007</v>
      </c>
      <c r="D353" s="40"/>
      <c r="E353" s="40"/>
      <c r="F353" s="40"/>
      <c r="G353" s="40"/>
      <c r="H353" s="40"/>
      <c r="I353" s="40">
        <v>10017.040000000001</v>
      </c>
      <c r="J353" s="40"/>
      <c r="K353" s="40"/>
      <c r="L353" s="40"/>
      <c r="M353" s="40"/>
      <c r="N353" s="40"/>
      <c r="O353" s="40"/>
    </row>
    <row r="354" spans="1:15" x14ac:dyDescent="0.25">
      <c r="A354" s="35" t="s">
        <v>414</v>
      </c>
      <c r="B354" s="36" t="s">
        <v>314</v>
      </c>
      <c r="C354" s="37">
        <v>9544.27</v>
      </c>
      <c r="D354" s="37"/>
      <c r="E354" s="37"/>
      <c r="F354" s="37"/>
      <c r="G354" s="37"/>
      <c r="H354" s="37"/>
      <c r="I354" s="37">
        <v>10071.99</v>
      </c>
      <c r="J354" s="37"/>
      <c r="K354" s="37"/>
      <c r="L354" s="37"/>
      <c r="M354" s="37"/>
      <c r="N354" s="37"/>
      <c r="O354" s="37"/>
    </row>
    <row r="355" spans="1:15" x14ac:dyDescent="0.25">
      <c r="A355" s="38" t="s">
        <v>413</v>
      </c>
      <c r="B355" s="39" t="s">
        <v>306</v>
      </c>
      <c r="C355" s="40">
        <v>9738.23</v>
      </c>
      <c r="D355" s="40"/>
      <c r="E355" s="40"/>
      <c r="F355" s="40"/>
      <c r="G355" s="40"/>
      <c r="H355" s="40"/>
      <c r="I355" s="40">
        <v>10272.5</v>
      </c>
      <c r="J355" s="40"/>
      <c r="K355" s="40"/>
      <c r="L355" s="40"/>
      <c r="M355" s="40"/>
      <c r="N355" s="40"/>
      <c r="O355" s="40"/>
    </row>
    <row r="356" spans="1:15" x14ac:dyDescent="0.25">
      <c r="A356" s="35" t="s">
        <v>412</v>
      </c>
      <c r="B356" s="36" t="s">
        <v>313</v>
      </c>
      <c r="C356" s="37">
        <v>9616.6200000000008</v>
      </c>
      <c r="D356" s="37"/>
      <c r="E356" s="37"/>
      <c r="F356" s="37"/>
      <c r="G356" s="37"/>
      <c r="H356" s="37"/>
      <c r="I356" s="37">
        <v>10133.040000000001</v>
      </c>
      <c r="J356" s="37"/>
      <c r="K356" s="37"/>
      <c r="L356" s="37"/>
      <c r="M356" s="37"/>
      <c r="N356" s="37"/>
      <c r="O356" s="37"/>
    </row>
    <row r="357" spans="1:15" x14ac:dyDescent="0.25">
      <c r="A357" s="38" t="s">
        <v>411</v>
      </c>
      <c r="B357" s="39" t="s">
        <v>309</v>
      </c>
      <c r="C357" s="40">
        <v>9401.85</v>
      </c>
      <c r="D357" s="40"/>
      <c r="E357" s="40"/>
      <c r="F357" s="40"/>
      <c r="G357" s="40"/>
      <c r="H357" s="40"/>
      <c r="I357" s="40">
        <v>9881.09</v>
      </c>
      <c r="J357" s="40"/>
      <c r="K357" s="40"/>
      <c r="L357" s="40"/>
      <c r="M357" s="40"/>
      <c r="N357" s="40"/>
      <c r="O357" s="40"/>
    </row>
    <row r="358" spans="1:15" x14ac:dyDescent="0.25">
      <c r="A358" s="35" t="s">
        <v>410</v>
      </c>
      <c r="B358" s="36" t="s">
        <v>317</v>
      </c>
      <c r="C358" s="37">
        <v>10147.35</v>
      </c>
      <c r="D358" s="37"/>
      <c r="E358" s="37"/>
      <c r="F358" s="37"/>
      <c r="G358" s="37"/>
      <c r="H358" s="37"/>
      <c r="I358" s="37">
        <v>10590.91</v>
      </c>
      <c r="J358" s="37"/>
      <c r="K358" s="37"/>
      <c r="L358" s="37"/>
      <c r="M358" s="37"/>
      <c r="N358" s="37"/>
      <c r="O358" s="37"/>
    </row>
    <row r="359" spans="1:15" x14ac:dyDescent="0.25">
      <c r="A359" s="38" t="s">
        <v>409</v>
      </c>
      <c r="B359" s="39" t="s">
        <v>307</v>
      </c>
      <c r="C359" s="40">
        <v>9916.59</v>
      </c>
      <c r="D359" s="40"/>
      <c r="E359" s="40"/>
      <c r="F359" s="40"/>
      <c r="G359" s="40"/>
      <c r="H359" s="40"/>
      <c r="I359" s="40">
        <v>10394.290000000001</v>
      </c>
      <c r="J359" s="40"/>
      <c r="K359" s="40"/>
      <c r="L359" s="40"/>
      <c r="M359" s="40"/>
      <c r="N359" s="40"/>
      <c r="O359" s="40"/>
    </row>
    <row r="360" spans="1:15" x14ac:dyDescent="0.25">
      <c r="A360" s="35" t="s">
        <v>408</v>
      </c>
      <c r="B360" s="36" t="s">
        <v>308</v>
      </c>
      <c r="C360" s="37">
        <v>9641.35</v>
      </c>
      <c r="D360" s="37"/>
      <c r="E360" s="37"/>
      <c r="F360" s="37"/>
      <c r="G360" s="37"/>
      <c r="H360" s="37"/>
      <c r="I360" s="37">
        <v>9877.84</v>
      </c>
      <c r="J360" s="37"/>
      <c r="K360" s="37"/>
      <c r="L360" s="37"/>
      <c r="M360" s="37"/>
      <c r="N360" s="37"/>
      <c r="O360" s="37"/>
    </row>
    <row r="361" spans="1:15" x14ac:dyDescent="0.25">
      <c r="A361" s="38" t="s">
        <v>407</v>
      </c>
      <c r="B361" s="39" t="s">
        <v>315</v>
      </c>
      <c r="C361" s="40">
        <v>9722.11</v>
      </c>
      <c r="D361" s="40"/>
      <c r="E361" s="40"/>
      <c r="F361" s="40"/>
      <c r="G361" s="40"/>
      <c r="H361" s="40"/>
      <c r="I361" s="40">
        <v>10337.81</v>
      </c>
      <c r="J361" s="40"/>
      <c r="K361" s="40"/>
      <c r="L361" s="40"/>
      <c r="M361" s="40"/>
      <c r="N361" s="40"/>
      <c r="O361" s="40"/>
    </row>
    <row r="362" spans="1:15" x14ac:dyDescent="0.25">
      <c r="A362" s="35" t="s">
        <v>406</v>
      </c>
      <c r="B362" s="36" t="s">
        <v>316</v>
      </c>
      <c r="C362" s="37">
        <v>9579.2199999999993</v>
      </c>
      <c r="D362" s="37"/>
      <c r="E362" s="37"/>
      <c r="F362" s="37"/>
      <c r="G362" s="37"/>
      <c r="H362" s="37"/>
      <c r="I362" s="37">
        <v>10332.129999999999</v>
      </c>
      <c r="J362" s="37"/>
      <c r="K362" s="37"/>
      <c r="L362" s="37"/>
      <c r="M362" s="37"/>
      <c r="N362" s="37"/>
      <c r="O362" s="37"/>
    </row>
    <row r="363" spans="1:15" x14ac:dyDescent="0.25">
      <c r="A363" s="38" t="s">
        <v>405</v>
      </c>
      <c r="B363" s="39" t="s">
        <v>312</v>
      </c>
      <c r="C363" s="40">
        <v>9535.6299999999992</v>
      </c>
      <c r="D363" s="40"/>
      <c r="E363" s="40"/>
      <c r="F363" s="40"/>
      <c r="G363" s="40"/>
      <c r="H363" s="40"/>
      <c r="I363" s="40">
        <v>10008.120000000001</v>
      </c>
      <c r="J363" s="40"/>
      <c r="K363" s="40"/>
      <c r="L363" s="40"/>
      <c r="M363" s="40"/>
      <c r="N363" s="40"/>
      <c r="O363" s="40"/>
    </row>
    <row r="364" spans="1:15" x14ac:dyDescent="0.25">
      <c r="A364" s="35" t="s">
        <v>404</v>
      </c>
      <c r="B364" s="36" t="s">
        <v>403</v>
      </c>
      <c r="C364" s="37">
        <v>8820.67</v>
      </c>
      <c r="D364" s="37"/>
      <c r="E364" s="37"/>
      <c r="F364" s="37"/>
      <c r="G364" s="37"/>
      <c r="H364" s="37"/>
      <c r="I364" s="37">
        <v>0</v>
      </c>
      <c r="J364" s="37"/>
      <c r="K364" s="37"/>
      <c r="L364" s="37"/>
      <c r="M364" s="37"/>
      <c r="N364" s="37"/>
      <c r="O364" s="37"/>
    </row>
    <row r="365" spans="1:15" x14ac:dyDescent="0.25">
      <c r="A365" s="38" t="s">
        <v>402</v>
      </c>
      <c r="B365" s="39" t="s">
        <v>401</v>
      </c>
      <c r="C365" s="40">
        <v>0</v>
      </c>
      <c r="D365" s="40"/>
      <c r="E365" s="40"/>
      <c r="F365" s="40"/>
      <c r="G365" s="40"/>
      <c r="H365" s="40"/>
      <c r="I365" s="40">
        <v>0</v>
      </c>
      <c r="J365" s="40"/>
      <c r="K365" s="40"/>
      <c r="L365" s="40"/>
      <c r="M365" s="40"/>
      <c r="N365" s="40"/>
      <c r="O365" s="40"/>
    </row>
    <row r="366" spans="1:15" x14ac:dyDescent="0.25">
      <c r="A366" s="35" t="s">
        <v>400</v>
      </c>
      <c r="B366" s="36" t="s">
        <v>330</v>
      </c>
      <c r="C366" s="37">
        <v>9683.0499999999993</v>
      </c>
      <c r="D366" s="37"/>
      <c r="E366" s="37"/>
      <c r="F366" s="37"/>
      <c r="G366" s="37"/>
      <c r="H366" s="37"/>
      <c r="I366" s="37">
        <v>10363.4</v>
      </c>
      <c r="J366" s="37"/>
      <c r="K366" s="37"/>
      <c r="L366" s="37"/>
      <c r="M366" s="37"/>
      <c r="N366" s="37"/>
      <c r="O366" s="37"/>
    </row>
    <row r="367" spans="1:15" x14ac:dyDescent="0.25">
      <c r="A367" s="38" t="s">
        <v>399</v>
      </c>
      <c r="B367" s="39" t="s">
        <v>326</v>
      </c>
      <c r="C367" s="40">
        <v>9482.93</v>
      </c>
      <c r="D367" s="40"/>
      <c r="E367" s="40"/>
      <c r="F367" s="40"/>
      <c r="G367" s="40"/>
      <c r="H367" s="40"/>
      <c r="I367" s="40">
        <v>10037.98</v>
      </c>
      <c r="J367" s="40"/>
      <c r="K367" s="40"/>
      <c r="L367" s="40"/>
      <c r="M367" s="40"/>
      <c r="N367" s="40"/>
      <c r="O367" s="40"/>
    </row>
    <row r="368" spans="1:15" x14ac:dyDescent="0.25">
      <c r="A368" s="35" t="s">
        <v>398</v>
      </c>
      <c r="B368" s="36" t="s">
        <v>333</v>
      </c>
      <c r="C368" s="37">
        <v>9481.99</v>
      </c>
      <c r="D368" s="37"/>
      <c r="E368" s="37"/>
      <c r="F368" s="37"/>
      <c r="G368" s="37"/>
      <c r="H368" s="37"/>
      <c r="I368" s="37">
        <v>10006.06</v>
      </c>
      <c r="J368" s="37"/>
      <c r="K368" s="37"/>
      <c r="L368" s="37"/>
      <c r="M368" s="37"/>
      <c r="N368" s="37"/>
      <c r="O368" s="37"/>
    </row>
    <row r="369" spans="1:15" x14ac:dyDescent="0.25">
      <c r="A369" s="38" t="s">
        <v>397</v>
      </c>
      <c r="B369" s="39" t="s">
        <v>320</v>
      </c>
      <c r="C369" s="40">
        <v>9468.9699999999993</v>
      </c>
      <c r="D369" s="40"/>
      <c r="E369" s="40"/>
      <c r="F369" s="40"/>
      <c r="G369" s="40"/>
      <c r="H369" s="40"/>
      <c r="I369" s="40">
        <v>9994.25</v>
      </c>
      <c r="J369" s="40"/>
      <c r="K369" s="40"/>
      <c r="L369" s="40"/>
      <c r="M369" s="40"/>
      <c r="N369" s="40"/>
      <c r="O369" s="40"/>
    </row>
    <row r="370" spans="1:15" x14ac:dyDescent="0.25">
      <c r="A370" s="35" t="s">
        <v>396</v>
      </c>
      <c r="B370" s="36" t="s">
        <v>327</v>
      </c>
      <c r="C370" s="37">
        <v>9482.0400000000009</v>
      </c>
      <c r="D370" s="37"/>
      <c r="E370" s="37"/>
      <c r="F370" s="37"/>
      <c r="G370" s="37"/>
      <c r="H370" s="37"/>
      <c r="I370" s="37">
        <v>10013.030000000001</v>
      </c>
      <c r="J370" s="37"/>
      <c r="K370" s="37"/>
      <c r="L370" s="37"/>
      <c r="M370" s="37"/>
      <c r="N370" s="37"/>
      <c r="O370" s="37"/>
    </row>
    <row r="371" spans="1:15" x14ac:dyDescent="0.25">
      <c r="A371" s="38" t="s">
        <v>395</v>
      </c>
      <c r="B371" s="39" t="s">
        <v>324</v>
      </c>
      <c r="C371" s="40">
        <v>9518.8799999999992</v>
      </c>
      <c r="D371" s="40"/>
      <c r="E371" s="40"/>
      <c r="F371" s="40"/>
      <c r="G371" s="40"/>
      <c r="H371" s="40"/>
      <c r="I371" s="40">
        <v>10104.290000000001</v>
      </c>
      <c r="J371" s="40"/>
      <c r="K371" s="40"/>
      <c r="L371" s="40"/>
      <c r="M371" s="40"/>
      <c r="N371" s="40"/>
      <c r="O371" s="40"/>
    </row>
    <row r="372" spans="1:15" x14ac:dyDescent="0.25">
      <c r="A372" s="35" t="s">
        <v>394</v>
      </c>
      <c r="B372" s="36" t="s">
        <v>321</v>
      </c>
      <c r="C372" s="37">
        <v>9528.68</v>
      </c>
      <c r="D372" s="37"/>
      <c r="E372" s="37"/>
      <c r="F372" s="37"/>
      <c r="G372" s="37"/>
      <c r="H372" s="37"/>
      <c r="I372" s="37">
        <v>10076.82</v>
      </c>
      <c r="J372" s="37"/>
      <c r="K372" s="37"/>
      <c r="L372" s="37"/>
      <c r="M372" s="37"/>
      <c r="N372" s="37"/>
      <c r="O372" s="37"/>
    </row>
    <row r="373" spans="1:15" x14ac:dyDescent="0.25">
      <c r="A373" s="38" t="s">
        <v>393</v>
      </c>
      <c r="B373" s="39" t="s">
        <v>328</v>
      </c>
      <c r="C373" s="40">
        <v>9470.1</v>
      </c>
      <c r="D373" s="40"/>
      <c r="E373" s="40"/>
      <c r="F373" s="40"/>
      <c r="G373" s="40"/>
      <c r="H373" s="40"/>
      <c r="I373" s="40">
        <v>9885.7000000000007</v>
      </c>
      <c r="J373" s="40"/>
      <c r="K373" s="40"/>
      <c r="L373" s="40"/>
      <c r="M373" s="40"/>
      <c r="N373" s="40"/>
      <c r="O373" s="40"/>
    </row>
    <row r="374" spans="1:15" x14ac:dyDescent="0.25">
      <c r="A374" s="35" t="s">
        <v>392</v>
      </c>
      <c r="B374" s="36" t="s">
        <v>329</v>
      </c>
      <c r="C374" s="37">
        <v>9291.68</v>
      </c>
      <c r="D374" s="37"/>
      <c r="E374" s="37"/>
      <c r="F374" s="37"/>
      <c r="G374" s="37"/>
      <c r="H374" s="37"/>
      <c r="I374" s="37">
        <v>9937.7900000000009</v>
      </c>
      <c r="J374" s="37"/>
      <c r="K374" s="37"/>
      <c r="L374" s="37"/>
      <c r="M374" s="37"/>
      <c r="N374" s="37"/>
      <c r="O374" s="37"/>
    </row>
    <row r="375" spans="1:15" x14ac:dyDescent="0.25">
      <c r="A375" s="38" t="s">
        <v>391</v>
      </c>
      <c r="B375" s="39" t="s">
        <v>323</v>
      </c>
      <c r="C375" s="40">
        <v>9523.99</v>
      </c>
      <c r="D375" s="40"/>
      <c r="E375" s="40"/>
      <c r="F375" s="40"/>
      <c r="G375" s="40"/>
      <c r="H375" s="40"/>
      <c r="I375" s="40">
        <v>9924.66</v>
      </c>
      <c r="J375" s="40"/>
      <c r="K375" s="40"/>
      <c r="L375" s="40"/>
      <c r="M375" s="40"/>
      <c r="N375" s="40"/>
      <c r="O375" s="40"/>
    </row>
    <row r="376" spans="1:15" x14ac:dyDescent="0.25">
      <c r="A376" s="35" t="s">
        <v>390</v>
      </c>
      <c r="B376" s="36" t="s">
        <v>322</v>
      </c>
      <c r="C376" s="37">
        <v>9547.0400000000009</v>
      </c>
      <c r="D376" s="37"/>
      <c r="E376" s="37"/>
      <c r="F376" s="37"/>
      <c r="G376" s="37"/>
      <c r="H376" s="37"/>
      <c r="I376" s="37">
        <v>10078.540000000001</v>
      </c>
      <c r="J376" s="37"/>
      <c r="K376" s="37"/>
      <c r="L376" s="37"/>
      <c r="M376" s="37"/>
      <c r="N376" s="37"/>
      <c r="O376" s="37"/>
    </row>
    <row r="377" spans="1:15" x14ac:dyDescent="0.25">
      <c r="A377" s="38" t="s">
        <v>389</v>
      </c>
      <c r="B377" s="39" t="s">
        <v>334</v>
      </c>
      <c r="C377" s="40">
        <v>9409.75</v>
      </c>
      <c r="D377" s="40"/>
      <c r="E377" s="40"/>
      <c r="F377" s="40"/>
      <c r="G377" s="40"/>
      <c r="H377" s="40"/>
      <c r="I377" s="40">
        <v>10077.209999999999</v>
      </c>
      <c r="J377" s="40"/>
      <c r="K377" s="40"/>
      <c r="L377" s="40"/>
      <c r="M377" s="40"/>
      <c r="N377" s="40"/>
      <c r="O377" s="40"/>
    </row>
    <row r="378" spans="1:15" x14ac:dyDescent="0.25">
      <c r="A378" s="35" t="s">
        <v>388</v>
      </c>
      <c r="B378" s="36" t="s">
        <v>331</v>
      </c>
      <c r="C378" s="37">
        <v>9549.33</v>
      </c>
      <c r="D378" s="37"/>
      <c r="E378" s="37"/>
      <c r="F378" s="37"/>
      <c r="G378" s="37"/>
      <c r="H378" s="37"/>
      <c r="I378" s="37">
        <v>10098.26</v>
      </c>
      <c r="J378" s="37"/>
      <c r="K378" s="37"/>
      <c r="L378" s="37"/>
      <c r="M378" s="37"/>
      <c r="N378" s="37"/>
      <c r="O378" s="37"/>
    </row>
    <row r="379" spans="1:15" x14ac:dyDescent="0.25">
      <c r="A379" s="38" t="s">
        <v>387</v>
      </c>
      <c r="B379" s="39" t="s">
        <v>332</v>
      </c>
      <c r="C379" s="40">
        <v>9597.6</v>
      </c>
      <c r="D379" s="40"/>
      <c r="E379" s="40"/>
      <c r="F379" s="40"/>
      <c r="G379" s="40"/>
      <c r="H379" s="40"/>
      <c r="I379" s="40">
        <v>10026.719999999999</v>
      </c>
      <c r="J379" s="40"/>
      <c r="K379" s="40"/>
      <c r="L379" s="40"/>
      <c r="M379" s="40"/>
      <c r="N379" s="40"/>
      <c r="O379" s="40"/>
    </row>
    <row r="380" spans="1:15" x14ac:dyDescent="0.25">
      <c r="A380" s="29" t="s">
        <v>386</v>
      </c>
      <c r="B380" s="30" t="s">
        <v>325</v>
      </c>
      <c r="C380" s="31">
        <v>9475.2000000000007</v>
      </c>
      <c r="D380" s="31"/>
      <c r="E380" s="31"/>
      <c r="F380" s="31"/>
      <c r="G380" s="31"/>
      <c r="H380" s="31"/>
      <c r="I380" s="31">
        <v>10003.41</v>
      </c>
      <c r="J380" s="31"/>
      <c r="K380" s="31"/>
      <c r="L380" s="31"/>
      <c r="M380" s="31"/>
      <c r="N380" s="31"/>
      <c r="O380" s="31"/>
    </row>
    <row r="381" spans="1:15" x14ac:dyDescent="0.25">
      <c r="A381" s="38" t="s">
        <v>385</v>
      </c>
      <c r="B381" s="39" t="s">
        <v>384</v>
      </c>
      <c r="C381" s="40">
        <v>0</v>
      </c>
      <c r="D381" s="40"/>
      <c r="E381" s="40"/>
      <c r="F381" s="40"/>
      <c r="G381" s="40"/>
      <c r="H381" s="40"/>
      <c r="I381" s="40">
        <v>0</v>
      </c>
      <c r="J381" s="40"/>
      <c r="K381" s="40"/>
      <c r="L381" s="40"/>
      <c r="M381" s="40"/>
      <c r="N381" s="40"/>
      <c r="O381" s="40"/>
    </row>
    <row r="382" spans="1:15" x14ac:dyDescent="0.25">
      <c r="A382" s="29" t="s">
        <v>383</v>
      </c>
      <c r="B382" s="30" t="s">
        <v>382</v>
      </c>
      <c r="C382" s="31">
        <v>8920.24</v>
      </c>
      <c r="D382" s="31"/>
      <c r="E382" s="31"/>
      <c r="F382" s="31"/>
      <c r="G382" s="31"/>
      <c r="H382" s="31"/>
      <c r="I382" s="31">
        <v>9390.7999999999993</v>
      </c>
      <c r="J382" s="31"/>
      <c r="K382" s="31"/>
      <c r="L382" s="31"/>
      <c r="M382" s="31"/>
      <c r="N382" s="31"/>
      <c r="O382" s="31"/>
    </row>
    <row r="383" spans="1:15" x14ac:dyDescent="0.25">
      <c r="A383" s="38" t="s">
        <v>381</v>
      </c>
      <c r="B383" s="39" t="s">
        <v>380</v>
      </c>
      <c r="C383" s="40">
        <v>0</v>
      </c>
      <c r="I383" s="40">
        <v>0</v>
      </c>
      <c r="J383" s="40"/>
      <c r="K383" s="40"/>
      <c r="L383" s="40"/>
      <c r="M383" s="40"/>
      <c r="N383" s="40"/>
      <c r="O383" s="40"/>
    </row>
    <row r="386" spans="1:2" x14ac:dyDescent="0.25">
      <c r="A386" t="s">
        <v>846</v>
      </c>
      <c r="B386" t="s">
        <v>883</v>
      </c>
    </row>
  </sheetData>
  <phoneticPr fontId="10" type="noConversion"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781A9B-4DE9-4AC8-8228-5D5A75F52939}">
  <dimension ref="A1:G307"/>
  <sheetViews>
    <sheetView workbookViewId="0">
      <selection activeCell="D18" sqref="D18"/>
    </sheetView>
  </sheetViews>
  <sheetFormatPr defaultRowHeight="15" x14ac:dyDescent="0.25"/>
  <cols>
    <col min="1" max="1" width="7.140625" bestFit="1" customWidth="1"/>
    <col min="2" max="2" width="12.28515625" bestFit="1" customWidth="1"/>
    <col min="3" max="3" width="38.28515625" bestFit="1" customWidth="1"/>
    <col min="4" max="7" width="24.5703125" bestFit="1" customWidth="1"/>
  </cols>
  <sheetData>
    <row r="1" spans="1:7" x14ac:dyDescent="0.25">
      <c r="A1" t="s">
        <v>852</v>
      </c>
      <c r="C1">
        <v>1</v>
      </c>
      <c r="D1">
        <v>2</v>
      </c>
      <c r="E1">
        <v>3</v>
      </c>
      <c r="F1">
        <v>4</v>
      </c>
    </row>
    <row r="2" spans="1:7" x14ac:dyDescent="0.25">
      <c r="C2" t="s">
        <v>848</v>
      </c>
    </row>
    <row r="3" spans="1:7" x14ac:dyDescent="0.25">
      <c r="A3" s="45" t="s">
        <v>843</v>
      </c>
      <c r="B3" s="46" t="s">
        <v>0</v>
      </c>
      <c r="C3" s="46" t="s">
        <v>841</v>
      </c>
      <c r="D3" s="46" t="s">
        <v>875</v>
      </c>
      <c r="E3" s="46" t="s">
        <v>876</v>
      </c>
      <c r="F3" s="46" t="s">
        <v>877</v>
      </c>
      <c r="G3" s="46" t="s">
        <v>878</v>
      </c>
    </row>
    <row r="4" spans="1:7" x14ac:dyDescent="0.25">
      <c r="A4" s="35" t="s">
        <v>839</v>
      </c>
      <c r="B4" s="36" t="s">
        <v>2</v>
      </c>
      <c r="C4" s="36" t="s">
        <v>7</v>
      </c>
      <c r="D4" s="37">
        <v>0</v>
      </c>
      <c r="E4" s="37">
        <v>0</v>
      </c>
      <c r="F4" s="37"/>
      <c r="G4" s="37"/>
    </row>
    <row r="5" spans="1:7" x14ac:dyDescent="0.25">
      <c r="A5" s="38" t="s">
        <v>838</v>
      </c>
      <c r="B5" s="39" t="s">
        <v>2</v>
      </c>
      <c r="C5" s="39" t="s">
        <v>3</v>
      </c>
      <c r="D5" s="40">
        <v>0</v>
      </c>
      <c r="E5" s="40">
        <v>0</v>
      </c>
      <c r="F5" s="40"/>
      <c r="G5" s="40"/>
    </row>
    <row r="6" spans="1:7" x14ac:dyDescent="0.25">
      <c r="A6" s="35" t="s">
        <v>837</v>
      </c>
      <c r="B6" s="36" t="s">
        <v>2</v>
      </c>
      <c r="C6" s="36" t="s">
        <v>5</v>
      </c>
      <c r="D6" s="37">
        <v>57</v>
      </c>
      <c r="E6" s="37">
        <v>55.416666666666664</v>
      </c>
      <c r="F6" s="37"/>
      <c r="G6" s="37"/>
    </row>
    <row r="7" spans="1:7" x14ac:dyDescent="0.25">
      <c r="A7" s="38" t="s">
        <v>836</v>
      </c>
      <c r="B7" s="39" t="s">
        <v>2</v>
      </c>
      <c r="C7" s="39" t="s">
        <v>4</v>
      </c>
      <c r="D7" s="40">
        <v>0.58333333333333337</v>
      </c>
      <c r="E7" s="40">
        <v>0.58333333333333337</v>
      </c>
      <c r="F7" s="40"/>
      <c r="G7" s="40"/>
    </row>
    <row r="8" spans="1:7" x14ac:dyDescent="0.25">
      <c r="A8" s="35" t="s">
        <v>835</v>
      </c>
      <c r="B8" s="36" t="s">
        <v>2</v>
      </c>
      <c r="C8" s="36" t="s">
        <v>6</v>
      </c>
      <c r="D8" s="37">
        <v>0.33333333333333331</v>
      </c>
      <c r="E8" s="37">
        <v>0.16666666666666666</v>
      </c>
      <c r="F8" s="37"/>
      <c r="G8" s="37"/>
    </row>
    <row r="9" spans="1:7" x14ac:dyDescent="0.25">
      <c r="A9" s="38" t="s">
        <v>834</v>
      </c>
      <c r="B9" s="39" t="s">
        <v>8</v>
      </c>
      <c r="C9" s="39" t="s">
        <v>10</v>
      </c>
      <c r="D9" s="40">
        <v>36.166666666666664</v>
      </c>
      <c r="E9" s="40">
        <v>35.333333333333336</v>
      </c>
      <c r="F9" s="40"/>
      <c r="G9" s="40"/>
    </row>
    <row r="10" spans="1:7" x14ac:dyDescent="0.25">
      <c r="A10" s="35" t="s">
        <v>833</v>
      </c>
      <c r="B10" s="36" t="s">
        <v>8</v>
      </c>
      <c r="C10" s="36" t="s">
        <v>9</v>
      </c>
      <c r="D10" s="37">
        <v>2.0833333333333335</v>
      </c>
      <c r="E10" s="37">
        <v>1.5833333333333333</v>
      </c>
      <c r="F10" s="37"/>
      <c r="G10" s="37"/>
    </row>
    <row r="11" spans="1:7" x14ac:dyDescent="0.25">
      <c r="A11" s="38" t="s">
        <v>832</v>
      </c>
      <c r="B11" s="39" t="s">
        <v>11</v>
      </c>
      <c r="C11" s="39" t="s">
        <v>13</v>
      </c>
      <c r="D11" s="40">
        <v>151.25</v>
      </c>
      <c r="E11" s="40">
        <v>151.58333333333334</v>
      </c>
      <c r="F11" s="40"/>
      <c r="G11" s="40"/>
    </row>
    <row r="12" spans="1:7" x14ac:dyDescent="0.25">
      <c r="A12" s="35" t="s">
        <v>831</v>
      </c>
      <c r="B12" s="36" t="s">
        <v>11</v>
      </c>
      <c r="C12" s="36" t="s">
        <v>15</v>
      </c>
      <c r="D12" s="37">
        <v>0</v>
      </c>
      <c r="E12" s="37">
        <v>0</v>
      </c>
      <c r="F12" s="37"/>
      <c r="G12" s="37"/>
    </row>
    <row r="13" spans="1:7" x14ac:dyDescent="0.25">
      <c r="A13" s="38" t="s">
        <v>830</v>
      </c>
      <c r="B13" s="39" t="s">
        <v>11</v>
      </c>
      <c r="C13" s="39" t="s">
        <v>14</v>
      </c>
      <c r="D13" s="40">
        <v>16</v>
      </c>
      <c r="E13" s="40">
        <v>13.666666666666666</v>
      </c>
      <c r="F13" s="40"/>
      <c r="G13" s="40"/>
    </row>
    <row r="14" spans="1:7" x14ac:dyDescent="0.25">
      <c r="A14" s="35" t="s">
        <v>829</v>
      </c>
      <c r="B14" s="36" t="s">
        <v>11</v>
      </c>
      <c r="C14" s="36" t="s">
        <v>12</v>
      </c>
      <c r="D14" s="37">
        <v>5.916666666666667</v>
      </c>
      <c r="E14" s="37">
        <v>5.25</v>
      </c>
      <c r="F14" s="37"/>
      <c r="G14" s="37"/>
    </row>
    <row r="15" spans="1:7" x14ac:dyDescent="0.25">
      <c r="A15" s="38" t="s">
        <v>828</v>
      </c>
      <c r="B15" s="39" t="s">
        <v>11</v>
      </c>
      <c r="C15" s="39" t="s">
        <v>16</v>
      </c>
      <c r="D15" s="40">
        <v>17.833333333333332</v>
      </c>
      <c r="E15" s="40">
        <v>18.25</v>
      </c>
      <c r="F15" s="40"/>
      <c r="G15" s="40"/>
    </row>
    <row r="16" spans="1:7" x14ac:dyDescent="0.25">
      <c r="A16" s="35" t="s">
        <v>827</v>
      </c>
      <c r="B16" s="36" t="s">
        <v>11</v>
      </c>
      <c r="C16" s="36" t="s">
        <v>17</v>
      </c>
      <c r="D16" s="37">
        <v>61.833333333333336</v>
      </c>
      <c r="E16" s="37">
        <v>64.166666666666671</v>
      </c>
      <c r="F16" s="37"/>
      <c r="G16" s="37"/>
    </row>
    <row r="17" spans="1:7" x14ac:dyDescent="0.25">
      <c r="A17" s="38" t="s">
        <v>826</v>
      </c>
      <c r="B17" s="39" t="s">
        <v>18</v>
      </c>
      <c r="C17" s="39" t="s">
        <v>23</v>
      </c>
      <c r="D17" s="40">
        <v>1.3333333333333333</v>
      </c>
      <c r="E17" s="40">
        <v>2.0833333333333335</v>
      </c>
      <c r="F17" s="40"/>
      <c r="G17" s="40"/>
    </row>
    <row r="18" spans="1:7" x14ac:dyDescent="0.25">
      <c r="A18" s="35" t="s">
        <v>825</v>
      </c>
      <c r="B18" s="36" t="s">
        <v>18</v>
      </c>
      <c r="C18" s="36" t="s">
        <v>24</v>
      </c>
      <c r="D18" s="37">
        <v>0</v>
      </c>
      <c r="E18" s="37">
        <v>0</v>
      </c>
      <c r="F18" s="37"/>
      <c r="G18" s="37"/>
    </row>
    <row r="19" spans="1:7" x14ac:dyDescent="0.25">
      <c r="A19" s="38" t="s">
        <v>824</v>
      </c>
      <c r="B19" s="39" t="s">
        <v>18</v>
      </c>
      <c r="C19" s="39" t="s">
        <v>21</v>
      </c>
      <c r="D19" s="40">
        <v>3.0833333333333335</v>
      </c>
      <c r="E19" s="40">
        <v>2.3333333333333335</v>
      </c>
      <c r="F19" s="40"/>
      <c r="G19" s="40"/>
    </row>
    <row r="20" spans="1:7" x14ac:dyDescent="0.25">
      <c r="A20" s="35" t="s">
        <v>823</v>
      </c>
      <c r="B20" s="36" t="s">
        <v>18</v>
      </c>
      <c r="C20" s="36" t="s">
        <v>22</v>
      </c>
      <c r="D20" s="37">
        <v>5.5</v>
      </c>
      <c r="E20" s="37">
        <v>4.75</v>
      </c>
      <c r="F20" s="37"/>
      <c r="G20" s="37"/>
    </row>
    <row r="21" spans="1:7" x14ac:dyDescent="0.25">
      <c r="A21" s="38" t="s">
        <v>822</v>
      </c>
      <c r="B21" s="39" t="s">
        <v>18</v>
      </c>
      <c r="C21" s="39" t="s">
        <v>20</v>
      </c>
      <c r="D21" s="40">
        <v>12.75</v>
      </c>
      <c r="E21" s="40">
        <v>11.25</v>
      </c>
      <c r="F21" s="40"/>
      <c r="G21" s="40"/>
    </row>
    <row r="22" spans="1:7" x14ac:dyDescent="0.25">
      <c r="A22" s="35" t="s">
        <v>820</v>
      </c>
      <c r="B22" s="36" t="s">
        <v>18</v>
      </c>
      <c r="C22" s="36" t="s">
        <v>19</v>
      </c>
      <c r="D22" s="37">
        <v>4.583333333333333</v>
      </c>
      <c r="E22" s="37">
        <v>4.916666666666667</v>
      </c>
      <c r="F22" s="37"/>
      <c r="G22" s="37"/>
    </row>
    <row r="23" spans="1:7" x14ac:dyDescent="0.25">
      <c r="A23" s="38" t="s">
        <v>819</v>
      </c>
      <c r="B23" s="39" t="s">
        <v>18</v>
      </c>
      <c r="C23" s="39" t="s">
        <v>25</v>
      </c>
      <c r="D23" s="40">
        <v>55</v>
      </c>
      <c r="E23" s="40">
        <v>57.583333333333336</v>
      </c>
      <c r="F23" s="40"/>
      <c r="G23" s="40"/>
    </row>
    <row r="24" spans="1:7" x14ac:dyDescent="0.25">
      <c r="A24" s="35" t="s">
        <v>812</v>
      </c>
      <c r="B24" s="36" t="s">
        <v>26</v>
      </c>
      <c r="C24" s="36" t="s">
        <v>29</v>
      </c>
      <c r="D24" s="37">
        <v>24.166666666666668</v>
      </c>
      <c r="E24" s="37">
        <v>22.333333333333332</v>
      </c>
      <c r="F24" s="37"/>
      <c r="G24" s="37"/>
    </row>
    <row r="25" spans="1:7" x14ac:dyDescent="0.25">
      <c r="A25" s="38" t="s">
        <v>811</v>
      </c>
      <c r="B25" s="39" t="s">
        <v>26</v>
      </c>
      <c r="C25" s="39" t="s">
        <v>28</v>
      </c>
      <c r="D25" s="40">
        <v>0.16666666666666666</v>
      </c>
      <c r="E25" s="40">
        <v>0.16666666666666666</v>
      </c>
      <c r="F25" s="40"/>
      <c r="G25" s="40"/>
    </row>
    <row r="26" spans="1:7" x14ac:dyDescent="0.25">
      <c r="A26" s="35" t="s">
        <v>810</v>
      </c>
      <c r="B26" s="36" t="s">
        <v>26</v>
      </c>
      <c r="C26" s="36" t="s">
        <v>31</v>
      </c>
      <c r="D26" s="37">
        <v>10</v>
      </c>
      <c r="E26" s="37">
        <v>9.9166666666666661</v>
      </c>
      <c r="F26" s="37"/>
      <c r="G26" s="37"/>
    </row>
    <row r="27" spans="1:7" x14ac:dyDescent="0.25">
      <c r="A27" s="38" t="s">
        <v>809</v>
      </c>
      <c r="B27" s="39" t="s">
        <v>26</v>
      </c>
      <c r="C27" s="39" t="s">
        <v>27</v>
      </c>
      <c r="D27" s="40">
        <v>4.75</v>
      </c>
      <c r="E27" s="40">
        <v>4.083333333333333</v>
      </c>
      <c r="F27" s="40"/>
      <c r="G27" s="40"/>
    </row>
    <row r="28" spans="1:7" x14ac:dyDescent="0.25">
      <c r="A28" s="35" t="s">
        <v>808</v>
      </c>
      <c r="B28" s="36" t="s">
        <v>26</v>
      </c>
      <c r="C28" s="36" t="s">
        <v>30</v>
      </c>
      <c r="D28" s="37">
        <v>2.4166666666666665</v>
      </c>
      <c r="E28" s="37">
        <v>2.75</v>
      </c>
      <c r="F28" s="37"/>
      <c r="G28" s="37"/>
    </row>
    <row r="29" spans="1:7" x14ac:dyDescent="0.25">
      <c r="A29" s="38" t="s">
        <v>803</v>
      </c>
      <c r="B29" s="39" t="s">
        <v>32</v>
      </c>
      <c r="C29" s="39" t="s">
        <v>40</v>
      </c>
      <c r="D29" s="40">
        <v>196.25</v>
      </c>
      <c r="E29" s="40">
        <v>192.33333333333331</v>
      </c>
      <c r="F29" s="40"/>
      <c r="G29" s="40"/>
    </row>
    <row r="30" spans="1:7" x14ac:dyDescent="0.25">
      <c r="A30" s="35" t="s">
        <v>802</v>
      </c>
      <c r="B30" s="36" t="s">
        <v>32</v>
      </c>
      <c r="C30" s="36" t="s">
        <v>37</v>
      </c>
      <c r="D30" s="37">
        <v>8.6666666666666679</v>
      </c>
      <c r="E30" s="37">
        <v>8.3333333333333339</v>
      </c>
      <c r="F30" s="37"/>
      <c r="G30" s="37"/>
    </row>
    <row r="31" spans="1:7" x14ac:dyDescent="0.25">
      <c r="A31" s="38" t="s">
        <v>801</v>
      </c>
      <c r="B31" s="39" t="s">
        <v>32</v>
      </c>
      <c r="C31" s="39" t="s">
        <v>38</v>
      </c>
      <c r="D31" s="40">
        <v>11.25</v>
      </c>
      <c r="E31" s="40">
        <v>13.666666666666666</v>
      </c>
      <c r="F31" s="40"/>
      <c r="G31" s="40"/>
    </row>
    <row r="32" spans="1:7" x14ac:dyDescent="0.25">
      <c r="A32" s="35" t="s">
        <v>800</v>
      </c>
      <c r="B32" s="36" t="s">
        <v>32</v>
      </c>
      <c r="C32" s="36" t="s">
        <v>36</v>
      </c>
      <c r="D32" s="37">
        <v>1.8333333333333333</v>
      </c>
      <c r="E32" s="37">
        <v>2</v>
      </c>
      <c r="F32" s="37"/>
      <c r="G32" s="37"/>
    </row>
    <row r="33" spans="1:7" x14ac:dyDescent="0.25">
      <c r="A33" s="38" t="s">
        <v>799</v>
      </c>
      <c r="B33" s="39" t="s">
        <v>32</v>
      </c>
      <c r="C33" s="39" t="s">
        <v>41</v>
      </c>
      <c r="D33" s="40">
        <v>24.083333333333332</v>
      </c>
      <c r="E33" s="40">
        <v>22</v>
      </c>
      <c r="F33" s="40"/>
      <c r="G33" s="40"/>
    </row>
    <row r="34" spans="1:7" x14ac:dyDescent="0.25">
      <c r="A34" s="35" t="s">
        <v>798</v>
      </c>
      <c r="B34" s="36" t="s">
        <v>32</v>
      </c>
      <c r="C34" s="36" t="s">
        <v>35</v>
      </c>
      <c r="D34" s="37">
        <v>188.08333333333331</v>
      </c>
      <c r="E34" s="37">
        <v>192.16666666666669</v>
      </c>
      <c r="F34" s="37"/>
      <c r="G34" s="37"/>
    </row>
    <row r="35" spans="1:7" x14ac:dyDescent="0.25">
      <c r="A35" s="38" t="s">
        <v>797</v>
      </c>
      <c r="B35" s="39" t="s">
        <v>32</v>
      </c>
      <c r="C35" s="39" t="s">
        <v>34</v>
      </c>
      <c r="D35" s="40">
        <v>35</v>
      </c>
      <c r="E35" s="40">
        <v>35.416666666666664</v>
      </c>
      <c r="F35" s="40"/>
      <c r="G35" s="40"/>
    </row>
    <row r="36" spans="1:7" x14ac:dyDescent="0.25">
      <c r="A36" s="35" t="s">
        <v>796</v>
      </c>
      <c r="B36" s="36" t="s">
        <v>32</v>
      </c>
      <c r="C36" s="36" t="s">
        <v>33</v>
      </c>
      <c r="D36" s="37">
        <v>86</v>
      </c>
      <c r="E36" s="37">
        <v>88.666666666666671</v>
      </c>
      <c r="F36" s="37"/>
      <c r="G36" s="37"/>
    </row>
    <row r="37" spans="1:7" x14ac:dyDescent="0.25">
      <c r="A37" s="38" t="s">
        <v>795</v>
      </c>
      <c r="B37" s="39" t="s">
        <v>32</v>
      </c>
      <c r="C37" s="39" t="s">
        <v>39</v>
      </c>
      <c r="D37" s="40">
        <v>34.583333333333336</v>
      </c>
      <c r="E37" s="40">
        <v>36.583333333333336</v>
      </c>
      <c r="F37" s="40"/>
      <c r="G37" s="40"/>
    </row>
    <row r="38" spans="1:7" x14ac:dyDescent="0.25">
      <c r="A38" s="35" t="s">
        <v>788</v>
      </c>
      <c r="B38" s="36" t="s">
        <v>42</v>
      </c>
      <c r="C38" s="36" t="s">
        <v>43</v>
      </c>
      <c r="D38" s="37">
        <v>3.4166666666666665</v>
      </c>
      <c r="E38" s="37">
        <v>3.25</v>
      </c>
      <c r="F38" s="37"/>
      <c r="G38" s="37"/>
    </row>
    <row r="39" spans="1:7" x14ac:dyDescent="0.25">
      <c r="A39" s="38" t="s">
        <v>787</v>
      </c>
      <c r="B39" s="39" t="s">
        <v>42</v>
      </c>
      <c r="C39" s="39" t="s">
        <v>44</v>
      </c>
      <c r="D39" s="40">
        <v>1</v>
      </c>
      <c r="E39" s="40">
        <v>1</v>
      </c>
      <c r="F39" s="40"/>
      <c r="G39" s="40"/>
    </row>
    <row r="40" spans="1:7" x14ac:dyDescent="0.25">
      <c r="A40" s="35" t="s">
        <v>786</v>
      </c>
      <c r="B40" s="36" t="s">
        <v>45</v>
      </c>
      <c r="C40" s="36" t="s">
        <v>49</v>
      </c>
      <c r="D40" s="37">
        <v>93.916666666666671</v>
      </c>
      <c r="E40" s="37">
        <v>94.583333333333329</v>
      </c>
      <c r="F40" s="37"/>
      <c r="G40" s="37"/>
    </row>
    <row r="41" spans="1:7" x14ac:dyDescent="0.25">
      <c r="A41" s="38" t="s">
        <v>785</v>
      </c>
      <c r="B41" s="39" t="s">
        <v>45</v>
      </c>
      <c r="C41" s="39" t="s">
        <v>50</v>
      </c>
      <c r="D41" s="40">
        <v>4.666666666666667</v>
      </c>
      <c r="E41" s="40">
        <v>3.9166666666666665</v>
      </c>
      <c r="F41" s="40"/>
      <c r="G41" s="40"/>
    </row>
    <row r="42" spans="1:7" x14ac:dyDescent="0.25">
      <c r="A42" s="35" t="s">
        <v>784</v>
      </c>
      <c r="B42" s="36" t="s">
        <v>45</v>
      </c>
      <c r="C42" s="36" t="s">
        <v>46</v>
      </c>
      <c r="D42" s="37">
        <v>16.75</v>
      </c>
      <c r="E42" s="37">
        <v>20.5</v>
      </c>
      <c r="F42" s="37"/>
      <c r="G42" s="37"/>
    </row>
    <row r="43" spans="1:7" x14ac:dyDescent="0.25">
      <c r="A43" s="38" t="s">
        <v>783</v>
      </c>
      <c r="B43" s="39" t="s">
        <v>45</v>
      </c>
      <c r="C43" s="39" t="s">
        <v>47</v>
      </c>
      <c r="D43" s="40">
        <v>6.166666666666667</v>
      </c>
      <c r="E43" s="40">
        <v>6.416666666666667</v>
      </c>
      <c r="F43" s="40"/>
      <c r="G43" s="40"/>
    </row>
    <row r="44" spans="1:7" x14ac:dyDescent="0.25">
      <c r="A44" s="35" t="s">
        <v>782</v>
      </c>
      <c r="B44" s="36" t="s">
        <v>45</v>
      </c>
      <c r="C44" s="36" t="s">
        <v>51</v>
      </c>
      <c r="D44" s="37">
        <v>0.33333333333333331</v>
      </c>
      <c r="E44" s="37">
        <v>14.166666666666668</v>
      </c>
      <c r="F44" s="37"/>
      <c r="G44" s="37"/>
    </row>
    <row r="45" spans="1:7" x14ac:dyDescent="0.25">
      <c r="A45" s="38" t="s">
        <v>781</v>
      </c>
      <c r="B45" s="39" t="s">
        <v>45</v>
      </c>
      <c r="C45" s="39" t="s">
        <v>48</v>
      </c>
      <c r="D45" s="40">
        <v>59.25</v>
      </c>
      <c r="E45" s="40">
        <v>59.25</v>
      </c>
      <c r="F45" s="40"/>
      <c r="G45" s="40"/>
    </row>
    <row r="46" spans="1:7" x14ac:dyDescent="0.25">
      <c r="A46" s="35" t="s">
        <v>778</v>
      </c>
      <c r="B46" s="36" t="s">
        <v>52</v>
      </c>
      <c r="C46" s="36" t="s">
        <v>56</v>
      </c>
      <c r="D46" s="37">
        <v>2.1666666666666665</v>
      </c>
      <c r="E46" s="37">
        <v>2.4166666666666665</v>
      </c>
      <c r="F46" s="37"/>
      <c r="G46" s="37"/>
    </row>
    <row r="47" spans="1:7" x14ac:dyDescent="0.25">
      <c r="A47" s="38" t="s">
        <v>777</v>
      </c>
      <c r="B47" s="39" t="s">
        <v>52</v>
      </c>
      <c r="C47" s="39" t="s">
        <v>53</v>
      </c>
      <c r="D47" s="40">
        <v>3.1666666666666665</v>
      </c>
      <c r="E47" s="40">
        <v>3.4166666666666665</v>
      </c>
      <c r="F47" s="40"/>
      <c r="G47" s="40"/>
    </row>
    <row r="48" spans="1:7" x14ac:dyDescent="0.25">
      <c r="A48" s="35" t="s">
        <v>776</v>
      </c>
      <c r="B48" s="36" t="s">
        <v>52</v>
      </c>
      <c r="C48" s="36" t="s">
        <v>57</v>
      </c>
      <c r="D48" s="37">
        <v>0</v>
      </c>
      <c r="E48" s="37">
        <v>0</v>
      </c>
      <c r="F48" s="37"/>
      <c r="G48" s="37"/>
    </row>
    <row r="49" spans="1:7" x14ac:dyDescent="0.25">
      <c r="A49" s="38" t="s">
        <v>775</v>
      </c>
      <c r="B49" s="39" t="s">
        <v>52</v>
      </c>
      <c r="C49" s="39" t="s">
        <v>54</v>
      </c>
      <c r="D49" s="40">
        <v>41.083333333333336</v>
      </c>
      <c r="E49" s="40">
        <v>41.583333333333336</v>
      </c>
      <c r="F49" s="40"/>
      <c r="G49" s="40"/>
    </row>
    <row r="50" spans="1:7" x14ac:dyDescent="0.25">
      <c r="A50" s="35" t="s">
        <v>774</v>
      </c>
      <c r="B50" s="36" t="s">
        <v>52</v>
      </c>
      <c r="C50" s="36" t="s">
        <v>55</v>
      </c>
      <c r="D50" s="37">
        <v>0.58333333333333337</v>
      </c>
      <c r="E50" s="37">
        <v>0.33333333333333331</v>
      </c>
      <c r="F50" s="37"/>
      <c r="G50" s="37"/>
    </row>
    <row r="51" spans="1:7" x14ac:dyDescent="0.25">
      <c r="A51" s="38" t="s">
        <v>773</v>
      </c>
      <c r="B51" s="39" t="s">
        <v>52</v>
      </c>
      <c r="C51" s="39" t="s">
        <v>58</v>
      </c>
      <c r="D51" s="40">
        <v>1.25</v>
      </c>
      <c r="E51" s="40">
        <v>0.66666666666666663</v>
      </c>
      <c r="F51" s="40"/>
      <c r="G51" s="40"/>
    </row>
    <row r="52" spans="1:7" x14ac:dyDescent="0.25">
      <c r="A52" s="43" t="s">
        <v>772</v>
      </c>
      <c r="B52" s="36" t="s">
        <v>59</v>
      </c>
      <c r="C52" s="36" t="s">
        <v>62</v>
      </c>
      <c r="D52" s="37">
        <v>1</v>
      </c>
      <c r="E52" s="37">
        <v>1</v>
      </c>
      <c r="F52" s="37"/>
      <c r="G52" s="37"/>
    </row>
    <row r="53" spans="1:7" x14ac:dyDescent="0.25">
      <c r="A53" s="44" t="s">
        <v>771</v>
      </c>
      <c r="B53" s="39" t="s">
        <v>59</v>
      </c>
      <c r="C53" s="39" t="s">
        <v>60</v>
      </c>
      <c r="D53" s="40">
        <v>0</v>
      </c>
      <c r="E53" s="40">
        <v>0</v>
      </c>
      <c r="F53" s="40"/>
      <c r="G53" s="40"/>
    </row>
    <row r="54" spans="1:7" x14ac:dyDescent="0.25">
      <c r="A54" s="43" t="s">
        <v>770</v>
      </c>
      <c r="B54" s="36" t="s">
        <v>59</v>
      </c>
      <c r="C54" s="36" t="s">
        <v>63</v>
      </c>
      <c r="D54" s="37">
        <v>0</v>
      </c>
      <c r="E54" s="37">
        <v>0</v>
      </c>
      <c r="F54" s="37"/>
      <c r="G54" s="37"/>
    </row>
    <row r="55" spans="1:7" x14ac:dyDescent="0.25">
      <c r="A55" s="44" t="s">
        <v>769</v>
      </c>
      <c r="B55" s="39" t="s">
        <v>59</v>
      </c>
      <c r="C55" s="39" t="s">
        <v>61</v>
      </c>
      <c r="D55" s="40">
        <v>0</v>
      </c>
      <c r="E55" s="40">
        <v>0</v>
      </c>
      <c r="F55" s="40"/>
      <c r="G55" s="40"/>
    </row>
    <row r="56" spans="1:7" x14ac:dyDescent="0.25">
      <c r="A56" s="43" t="s">
        <v>768</v>
      </c>
      <c r="B56" s="36" t="s">
        <v>59</v>
      </c>
      <c r="C56" s="36" t="s">
        <v>64</v>
      </c>
      <c r="D56" s="37">
        <v>1.4166666666666667</v>
      </c>
      <c r="E56" s="37">
        <v>1.3333333333333333</v>
      </c>
      <c r="F56" s="37"/>
      <c r="G56" s="37"/>
    </row>
    <row r="57" spans="1:7" x14ac:dyDescent="0.25">
      <c r="A57" s="44" t="s">
        <v>767</v>
      </c>
      <c r="B57" s="39" t="s">
        <v>65</v>
      </c>
      <c r="C57" s="39" t="s">
        <v>68</v>
      </c>
      <c r="D57" s="40">
        <v>152.75</v>
      </c>
      <c r="E57" s="40">
        <v>151.91666666666666</v>
      </c>
      <c r="F57" s="40"/>
      <c r="G57" s="40"/>
    </row>
    <row r="58" spans="1:7" x14ac:dyDescent="0.25">
      <c r="A58" s="43" t="s">
        <v>766</v>
      </c>
      <c r="B58" s="36" t="s">
        <v>65</v>
      </c>
      <c r="C58" s="36" t="s">
        <v>67</v>
      </c>
      <c r="D58" s="37">
        <v>16.25</v>
      </c>
      <c r="E58" s="37">
        <v>16.916666666666668</v>
      </c>
      <c r="F58" s="37"/>
      <c r="G58" s="37"/>
    </row>
    <row r="59" spans="1:7" x14ac:dyDescent="0.25">
      <c r="A59" s="44" t="s">
        <v>765</v>
      </c>
      <c r="B59" s="39" t="s">
        <v>65</v>
      </c>
      <c r="C59" s="39" t="s">
        <v>69</v>
      </c>
      <c r="D59" s="40">
        <v>0</v>
      </c>
      <c r="E59" s="40">
        <v>0</v>
      </c>
      <c r="F59" s="40"/>
      <c r="G59" s="40"/>
    </row>
    <row r="60" spans="1:7" x14ac:dyDescent="0.25">
      <c r="A60" s="43" t="s">
        <v>764</v>
      </c>
      <c r="B60" s="36" t="s">
        <v>65</v>
      </c>
      <c r="C60" s="36" t="s">
        <v>66</v>
      </c>
      <c r="D60" s="37">
        <v>0</v>
      </c>
      <c r="E60" s="37">
        <v>0</v>
      </c>
      <c r="F60" s="37"/>
      <c r="G60" s="37"/>
    </row>
    <row r="61" spans="1:7" x14ac:dyDescent="0.25">
      <c r="A61" s="44" t="s">
        <v>759</v>
      </c>
      <c r="B61" s="39" t="s">
        <v>70</v>
      </c>
      <c r="C61" s="39" t="s">
        <v>71</v>
      </c>
      <c r="D61" s="40">
        <v>2.5</v>
      </c>
      <c r="E61" s="40">
        <v>2.8333333333333335</v>
      </c>
      <c r="F61" s="40"/>
      <c r="G61" s="40"/>
    </row>
    <row r="62" spans="1:7" x14ac:dyDescent="0.25">
      <c r="A62" s="43" t="s">
        <v>758</v>
      </c>
      <c r="B62" s="36" t="s">
        <v>72</v>
      </c>
      <c r="C62" s="36" t="s">
        <v>80</v>
      </c>
      <c r="D62" s="37">
        <v>24.583333333333332</v>
      </c>
      <c r="E62" s="37">
        <v>24.083333333333332</v>
      </c>
      <c r="F62" s="37"/>
      <c r="G62" s="37"/>
    </row>
    <row r="63" spans="1:7" x14ac:dyDescent="0.25">
      <c r="A63" s="44" t="s">
        <v>757</v>
      </c>
      <c r="B63" s="39" t="s">
        <v>72</v>
      </c>
      <c r="C63" s="39" t="s">
        <v>77</v>
      </c>
      <c r="D63" s="40">
        <v>26.333333333333332</v>
      </c>
      <c r="E63" s="40">
        <v>25.416666666666668</v>
      </c>
      <c r="F63" s="40"/>
      <c r="G63" s="40"/>
    </row>
    <row r="64" spans="1:7" x14ac:dyDescent="0.25">
      <c r="A64" s="43" t="s">
        <v>756</v>
      </c>
      <c r="B64" s="36" t="s">
        <v>72</v>
      </c>
      <c r="C64" s="36" t="s">
        <v>81</v>
      </c>
      <c r="D64" s="37">
        <v>8.4166666666666661</v>
      </c>
      <c r="E64" s="37">
        <v>8.25</v>
      </c>
      <c r="F64" s="37"/>
      <c r="G64" s="37"/>
    </row>
    <row r="65" spans="1:7" x14ac:dyDescent="0.25">
      <c r="A65" s="44" t="s">
        <v>755</v>
      </c>
      <c r="B65" s="39" t="s">
        <v>72</v>
      </c>
      <c r="C65" s="39" t="s">
        <v>73</v>
      </c>
      <c r="D65" s="40">
        <v>1.8333333333333333</v>
      </c>
      <c r="E65" s="40">
        <v>2.0833333333333335</v>
      </c>
      <c r="F65" s="40"/>
      <c r="G65" s="40"/>
    </row>
    <row r="66" spans="1:7" x14ac:dyDescent="0.25">
      <c r="A66" s="43" t="s">
        <v>754</v>
      </c>
      <c r="B66" s="36" t="s">
        <v>72</v>
      </c>
      <c r="C66" s="36" t="s">
        <v>79</v>
      </c>
      <c r="D66" s="37">
        <v>3.9166666666666665</v>
      </c>
      <c r="E66" s="37">
        <v>3.25</v>
      </c>
      <c r="F66" s="37"/>
      <c r="G66" s="37"/>
    </row>
    <row r="67" spans="1:7" x14ac:dyDescent="0.25">
      <c r="A67" s="44" t="s">
        <v>753</v>
      </c>
      <c r="B67" s="39" t="s">
        <v>72</v>
      </c>
      <c r="C67" s="39" t="s">
        <v>78</v>
      </c>
      <c r="D67" s="40">
        <v>10.5</v>
      </c>
      <c r="E67" s="40">
        <v>9.5</v>
      </c>
      <c r="F67" s="40"/>
      <c r="G67" s="40"/>
    </row>
    <row r="68" spans="1:7" x14ac:dyDescent="0.25">
      <c r="A68" s="43" t="s">
        <v>752</v>
      </c>
      <c r="B68" s="36" t="s">
        <v>72</v>
      </c>
      <c r="C68" s="36" t="s">
        <v>76</v>
      </c>
      <c r="D68" s="37">
        <v>79.333333333333329</v>
      </c>
      <c r="E68" s="37">
        <v>79</v>
      </c>
      <c r="F68" s="37"/>
      <c r="G68" s="37"/>
    </row>
    <row r="69" spans="1:7" x14ac:dyDescent="0.25">
      <c r="A69" s="44" t="s">
        <v>751</v>
      </c>
      <c r="B69" s="39" t="s">
        <v>72</v>
      </c>
      <c r="C69" s="39" t="s">
        <v>74</v>
      </c>
      <c r="D69" s="40">
        <v>22.333333333333332</v>
      </c>
      <c r="E69" s="40">
        <v>23.083333333333332</v>
      </c>
      <c r="F69" s="40"/>
      <c r="G69" s="40"/>
    </row>
    <row r="70" spans="1:7" x14ac:dyDescent="0.25">
      <c r="A70" s="43" t="s">
        <v>750</v>
      </c>
      <c r="B70" s="36" t="s">
        <v>72</v>
      </c>
      <c r="C70" s="36" t="s">
        <v>82</v>
      </c>
      <c r="D70" s="37">
        <v>1.3333333333333333</v>
      </c>
      <c r="E70" s="37">
        <v>1.0833333333333333</v>
      </c>
      <c r="F70" s="37"/>
      <c r="G70" s="37"/>
    </row>
    <row r="71" spans="1:7" x14ac:dyDescent="0.25">
      <c r="A71" s="44" t="s">
        <v>749</v>
      </c>
      <c r="B71" s="39" t="s">
        <v>72</v>
      </c>
      <c r="C71" s="39" t="s">
        <v>75</v>
      </c>
      <c r="D71" s="40">
        <v>6.083333333333333</v>
      </c>
      <c r="E71" s="40">
        <v>5.666666666666667</v>
      </c>
      <c r="F71" s="40"/>
      <c r="G71" s="40"/>
    </row>
    <row r="72" spans="1:7" x14ac:dyDescent="0.25">
      <c r="A72" s="43" t="s">
        <v>746</v>
      </c>
      <c r="B72" s="36" t="s">
        <v>83</v>
      </c>
      <c r="C72" s="36" t="s">
        <v>84</v>
      </c>
      <c r="D72" s="37">
        <v>19.833333333333332</v>
      </c>
      <c r="E72" s="37">
        <v>20.75</v>
      </c>
      <c r="F72" s="37"/>
      <c r="G72" s="37"/>
    </row>
    <row r="73" spans="1:7" x14ac:dyDescent="0.25">
      <c r="A73" s="44" t="s">
        <v>745</v>
      </c>
      <c r="B73" s="39" t="s">
        <v>83</v>
      </c>
      <c r="C73" s="39" t="s">
        <v>87</v>
      </c>
      <c r="D73" s="40">
        <v>9.8333333333333339</v>
      </c>
      <c r="E73" s="40">
        <v>10.666666666666666</v>
      </c>
      <c r="F73" s="40"/>
      <c r="G73" s="40"/>
    </row>
    <row r="74" spans="1:7" x14ac:dyDescent="0.25">
      <c r="A74" s="43" t="s">
        <v>744</v>
      </c>
      <c r="B74" s="36" t="s">
        <v>83</v>
      </c>
      <c r="C74" s="36" t="s">
        <v>91</v>
      </c>
      <c r="D74" s="37">
        <v>1.0833333333333333</v>
      </c>
      <c r="E74" s="37">
        <v>1.3333333333333333</v>
      </c>
      <c r="F74" s="37"/>
      <c r="G74" s="37"/>
    </row>
    <row r="75" spans="1:7" x14ac:dyDescent="0.25">
      <c r="A75" s="44" t="s">
        <v>743</v>
      </c>
      <c r="B75" s="39" t="s">
        <v>83</v>
      </c>
      <c r="C75" s="39" t="s">
        <v>89</v>
      </c>
      <c r="D75" s="40">
        <v>6</v>
      </c>
      <c r="E75" s="40">
        <v>5.583333333333333</v>
      </c>
      <c r="F75" s="40"/>
      <c r="G75" s="40"/>
    </row>
    <row r="76" spans="1:7" x14ac:dyDescent="0.25">
      <c r="A76" s="43" t="s">
        <v>742</v>
      </c>
      <c r="B76" s="36" t="s">
        <v>83</v>
      </c>
      <c r="C76" s="36" t="s">
        <v>90</v>
      </c>
      <c r="D76" s="37">
        <v>8.5833333333333339</v>
      </c>
      <c r="E76" s="37">
        <v>8.1666666666666661</v>
      </c>
      <c r="F76" s="37"/>
      <c r="G76" s="37"/>
    </row>
    <row r="77" spans="1:7" x14ac:dyDescent="0.25">
      <c r="A77" s="44" t="s">
        <v>741</v>
      </c>
      <c r="B77" s="39" t="s">
        <v>83</v>
      </c>
      <c r="C77" s="39" t="s">
        <v>86</v>
      </c>
      <c r="D77" s="40">
        <v>7.833333333333333</v>
      </c>
      <c r="E77" s="40">
        <v>7.583333333333333</v>
      </c>
      <c r="F77" s="40"/>
      <c r="G77" s="40"/>
    </row>
    <row r="78" spans="1:7" x14ac:dyDescent="0.25">
      <c r="A78" s="43" t="s">
        <v>740</v>
      </c>
      <c r="B78" s="36" t="s">
        <v>83</v>
      </c>
      <c r="C78" s="36" t="s">
        <v>95</v>
      </c>
      <c r="D78" s="37">
        <v>1.3333333333333333</v>
      </c>
      <c r="E78" s="37">
        <v>1.0833333333333333</v>
      </c>
      <c r="F78" s="37"/>
      <c r="G78" s="37"/>
    </row>
    <row r="79" spans="1:7" x14ac:dyDescent="0.25">
      <c r="A79" s="44" t="s">
        <v>739</v>
      </c>
      <c r="B79" s="39" t="s">
        <v>83</v>
      </c>
      <c r="C79" s="39" t="s">
        <v>88</v>
      </c>
      <c r="D79" s="40">
        <v>0</v>
      </c>
      <c r="E79" s="40">
        <v>0</v>
      </c>
      <c r="F79" s="40"/>
      <c r="G79" s="40"/>
    </row>
    <row r="80" spans="1:7" x14ac:dyDescent="0.25">
      <c r="A80" s="43" t="s">
        <v>738</v>
      </c>
      <c r="B80" s="36" t="s">
        <v>83</v>
      </c>
      <c r="C80" s="36" t="s">
        <v>85</v>
      </c>
      <c r="D80" s="37">
        <v>3</v>
      </c>
      <c r="E80" s="37">
        <v>3.5</v>
      </c>
      <c r="F80" s="37"/>
      <c r="G80" s="37"/>
    </row>
    <row r="81" spans="1:7" x14ac:dyDescent="0.25">
      <c r="A81" s="44" t="s">
        <v>737</v>
      </c>
      <c r="B81" s="39" t="s">
        <v>83</v>
      </c>
      <c r="C81" s="39" t="s">
        <v>94</v>
      </c>
      <c r="D81" s="40">
        <v>1.5833333333333333</v>
      </c>
      <c r="E81" s="40">
        <v>2.0833333333333335</v>
      </c>
      <c r="F81" s="40"/>
      <c r="G81" s="40"/>
    </row>
    <row r="82" spans="1:7" x14ac:dyDescent="0.25">
      <c r="A82" s="43" t="s">
        <v>736</v>
      </c>
      <c r="B82" s="36" t="s">
        <v>83</v>
      </c>
      <c r="C82" s="36" t="s">
        <v>96</v>
      </c>
      <c r="D82" s="37">
        <v>0</v>
      </c>
      <c r="E82" s="37">
        <v>0</v>
      </c>
      <c r="F82" s="37"/>
      <c r="G82" s="37"/>
    </row>
    <row r="83" spans="1:7" x14ac:dyDescent="0.25">
      <c r="A83" s="44" t="s">
        <v>735</v>
      </c>
      <c r="B83" s="39" t="s">
        <v>83</v>
      </c>
      <c r="C83" s="39" t="s">
        <v>93</v>
      </c>
      <c r="D83" s="40">
        <v>3.25</v>
      </c>
      <c r="E83" s="40">
        <v>3.1666666666666665</v>
      </c>
      <c r="F83" s="40"/>
      <c r="G83" s="40"/>
    </row>
    <row r="84" spans="1:7" x14ac:dyDescent="0.25">
      <c r="A84" s="43" t="s">
        <v>734</v>
      </c>
      <c r="B84" s="36" t="s">
        <v>83</v>
      </c>
      <c r="C84" s="36" t="s">
        <v>92</v>
      </c>
      <c r="D84" s="37">
        <v>3.5833333333333335</v>
      </c>
      <c r="E84" s="37">
        <v>3</v>
      </c>
      <c r="F84" s="37"/>
      <c r="G84" s="37"/>
    </row>
    <row r="85" spans="1:7" x14ac:dyDescent="0.25">
      <c r="A85" s="44" t="s">
        <v>731</v>
      </c>
      <c r="B85" s="39" t="s">
        <v>97</v>
      </c>
      <c r="C85" s="39" t="s">
        <v>99</v>
      </c>
      <c r="D85" s="40">
        <v>114.33333333333333</v>
      </c>
      <c r="E85" s="40">
        <v>111.83333333333333</v>
      </c>
      <c r="F85" s="40"/>
      <c r="G85" s="40"/>
    </row>
    <row r="86" spans="1:7" x14ac:dyDescent="0.25">
      <c r="A86" s="43" t="s">
        <v>730</v>
      </c>
      <c r="B86" s="36" t="s">
        <v>97</v>
      </c>
      <c r="C86" s="36" t="s">
        <v>98</v>
      </c>
      <c r="D86" s="37">
        <v>10.833333333333334</v>
      </c>
      <c r="E86" s="37">
        <v>11.916666666666666</v>
      </c>
      <c r="F86" s="37"/>
      <c r="G86" s="37"/>
    </row>
    <row r="87" spans="1:7" x14ac:dyDescent="0.25">
      <c r="A87" s="44" t="s">
        <v>729</v>
      </c>
      <c r="B87" s="39" t="s">
        <v>97</v>
      </c>
      <c r="C87" s="39" t="s">
        <v>100</v>
      </c>
      <c r="D87" s="40">
        <v>4.666666666666667</v>
      </c>
      <c r="E87" s="40">
        <v>4.416666666666667</v>
      </c>
      <c r="F87" s="40"/>
      <c r="G87" s="40"/>
    </row>
    <row r="88" spans="1:7" x14ac:dyDescent="0.25">
      <c r="A88" s="43" t="s">
        <v>728</v>
      </c>
      <c r="B88" s="36" t="s">
        <v>101</v>
      </c>
      <c r="C88" s="36" t="s">
        <v>105</v>
      </c>
      <c r="D88" s="37">
        <v>0</v>
      </c>
      <c r="E88" s="37">
        <v>0</v>
      </c>
      <c r="F88" s="37"/>
      <c r="G88" s="37"/>
    </row>
    <row r="89" spans="1:7" x14ac:dyDescent="0.25">
      <c r="A89" s="44" t="s">
        <v>727</v>
      </c>
      <c r="B89" s="39" t="s">
        <v>101</v>
      </c>
      <c r="C89" s="39" t="s">
        <v>102</v>
      </c>
      <c r="D89" s="40">
        <v>1.5833333333333333</v>
      </c>
      <c r="E89" s="40">
        <v>1.0833333333333333</v>
      </c>
      <c r="F89" s="40"/>
      <c r="G89" s="40"/>
    </row>
    <row r="90" spans="1:7" x14ac:dyDescent="0.25">
      <c r="A90" s="43" t="s">
        <v>726</v>
      </c>
      <c r="B90" s="36" t="s">
        <v>101</v>
      </c>
      <c r="C90" s="36" t="s">
        <v>106</v>
      </c>
      <c r="D90" s="37">
        <v>0.33333333333333331</v>
      </c>
      <c r="E90" s="37">
        <v>0.33333333333333331</v>
      </c>
      <c r="F90" s="37"/>
      <c r="G90" s="37"/>
    </row>
    <row r="91" spans="1:7" x14ac:dyDescent="0.25">
      <c r="A91" s="44" t="s">
        <v>725</v>
      </c>
      <c r="B91" s="39" t="s">
        <v>101</v>
      </c>
      <c r="C91" s="39" t="s">
        <v>103</v>
      </c>
      <c r="D91" s="40">
        <v>7.583333333333333</v>
      </c>
      <c r="E91" s="40">
        <v>7.75</v>
      </c>
      <c r="F91" s="40"/>
      <c r="G91" s="40"/>
    </row>
    <row r="92" spans="1:7" x14ac:dyDescent="0.25">
      <c r="A92" s="43" t="s">
        <v>724</v>
      </c>
      <c r="B92" s="36" t="s">
        <v>101</v>
      </c>
      <c r="C92" s="36" t="s">
        <v>104</v>
      </c>
      <c r="D92" s="37">
        <v>8.75</v>
      </c>
      <c r="E92" s="37">
        <v>8.9166666666666661</v>
      </c>
      <c r="F92" s="37"/>
      <c r="G92" s="37"/>
    </row>
    <row r="93" spans="1:7" x14ac:dyDescent="0.25">
      <c r="A93" s="44" t="s">
        <v>723</v>
      </c>
      <c r="B93" s="39" t="s">
        <v>107</v>
      </c>
      <c r="C93" s="39" t="s">
        <v>120</v>
      </c>
      <c r="D93" s="40">
        <v>830.66666666666663</v>
      </c>
      <c r="E93" s="40">
        <v>849</v>
      </c>
      <c r="F93" s="40"/>
      <c r="G93" s="40"/>
    </row>
    <row r="94" spans="1:7" x14ac:dyDescent="0.25">
      <c r="A94" s="43" t="s">
        <v>722</v>
      </c>
      <c r="B94" s="36" t="s">
        <v>107</v>
      </c>
      <c r="C94" s="36" t="s">
        <v>111</v>
      </c>
      <c r="D94" s="37">
        <v>241.58333333333334</v>
      </c>
      <c r="E94" s="37">
        <v>242.5</v>
      </c>
      <c r="F94" s="37"/>
      <c r="G94" s="37"/>
    </row>
    <row r="95" spans="1:7" x14ac:dyDescent="0.25">
      <c r="A95" s="44" t="s">
        <v>721</v>
      </c>
      <c r="B95" s="39" t="s">
        <v>107</v>
      </c>
      <c r="C95" s="39" t="s">
        <v>110</v>
      </c>
      <c r="D95" s="40">
        <v>54.666666666666664</v>
      </c>
      <c r="E95" s="40">
        <v>54.166666666666664</v>
      </c>
      <c r="F95" s="40"/>
      <c r="G95" s="40"/>
    </row>
    <row r="96" spans="1:7" x14ac:dyDescent="0.25">
      <c r="A96" s="43" t="s">
        <v>720</v>
      </c>
      <c r="B96" s="36" t="s">
        <v>107</v>
      </c>
      <c r="C96" s="36" t="s">
        <v>116</v>
      </c>
      <c r="D96" s="37">
        <v>27.833333333333332</v>
      </c>
      <c r="E96" s="37">
        <v>26.583333333333332</v>
      </c>
      <c r="F96" s="37"/>
      <c r="G96" s="37"/>
    </row>
    <row r="97" spans="1:7" x14ac:dyDescent="0.25">
      <c r="A97" s="44" t="s">
        <v>719</v>
      </c>
      <c r="B97" s="39" t="s">
        <v>107</v>
      </c>
      <c r="C97" s="39" t="s">
        <v>112</v>
      </c>
      <c r="D97" s="40">
        <v>204.16666666666666</v>
      </c>
      <c r="E97" s="40">
        <v>208.16666666666666</v>
      </c>
      <c r="F97" s="40"/>
      <c r="G97" s="40"/>
    </row>
    <row r="98" spans="1:7" x14ac:dyDescent="0.25">
      <c r="A98" s="43" t="s">
        <v>718</v>
      </c>
      <c r="B98" s="36" t="s">
        <v>107</v>
      </c>
      <c r="C98" s="36" t="s">
        <v>126</v>
      </c>
      <c r="D98" s="37">
        <v>9.8333333333333339</v>
      </c>
      <c r="E98" s="37">
        <v>9.75</v>
      </c>
      <c r="F98" s="37"/>
      <c r="G98" s="37"/>
    </row>
    <row r="99" spans="1:7" x14ac:dyDescent="0.25">
      <c r="A99" s="44" t="s">
        <v>717</v>
      </c>
      <c r="B99" s="39" t="s">
        <v>107</v>
      </c>
      <c r="C99" s="39" t="s">
        <v>118</v>
      </c>
      <c r="D99" s="40">
        <v>199.33333333333334</v>
      </c>
      <c r="E99" s="40">
        <v>204.33333333333334</v>
      </c>
      <c r="F99" s="40"/>
      <c r="G99" s="40"/>
    </row>
    <row r="100" spans="1:7" x14ac:dyDescent="0.25">
      <c r="A100" s="43" t="s">
        <v>716</v>
      </c>
      <c r="B100" s="36" t="s">
        <v>107</v>
      </c>
      <c r="C100" s="36" t="s">
        <v>122</v>
      </c>
      <c r="D100" s="37">
        <v>0.66666666666666663</v>
      </c>
      <c r="E100" s="37">
        <v>0.91666666666666663</v>
      </c>
      <c r="F100" s="37"/>
      <c r="G100" s="37"/>
    </row>
    <row r="101" spans="1:7" x14ac:dyDescent="0.25">
      <c r="A101" s="44" t="s">
        <v>715</v>
      </c>
      <c r="B101" s="39" t="s">
        <v>107</v>
      </c>
      <c r="C101" s="39" t="s">
        <v>109</v>
      </c>
      <c r="D101" s="40">
        <v>197.16666666666666</v>
      </c>
      <c r="E101" s="40">
        <v>199.83333333333334</v>
      </c>
      <c r="F101" s="40"/>
      <c r="G101" s="40"/>
    </row>
    <row r="102" spans="1:7" x14ac:dyDescent="0.25">
      <c r="A102" s="43" t="s">
        <v>714</v>
      </c>
      <c r="B102" s="36" t="s">
        <v>107</v>
      </c>
      <c r="C102" s="36" t="s">
        <v>125</v>
      </c>
      <c r="D102" s="37">
        <v>33.333333333333336</v>
      </c>
      <c r="E102" s="37">
        <v>35.833333333333336</v>
      </c>
      <c r="F102" s="37"/>
      <c r="G102" s="37"/>
    </row>
    <row r="103" spans="1:7" x14ac:dyDescent="0.25">
      <c r="A103" s="44" t="s">
        <v>713</v>
      </c>
      <c r="B103" s="39" t="s">
        <v>107</v>
      </c>
      <c r="C103" s="39" t="s">
        <v>119</v>
      </c>
      <c r="D103" s="40">
        <v>37.416666666666664</v>
      </c>
      <c r="E103" s="40">
        <v>38.75</v>
      </c>
      <c r="F103" s="40"/>
      <c r="G103" s="40"/>
    </row>
    <row r="104" spans="1:7" x14ac:dyDescent="0.25">
      <c r="A104" s="43" t="s">
        <v>712</v>
      </c>
      <c r="B104" s="36" t="s">
        <v>107</v>
      </c>
      <c r="C104" s="36" t="s">
        <v>108</v>
      </c>
      <c r="D104" s="37">
        <v>143.58333333333334</v>
      </c>
      <c r="E104" s="37">
        <v>157.08333333333334</v>
      </c>
      <c r="F104" s="37"/>
      <c r="G104" s="37"/>
    </row>
    <row r="105" spans="1:7" x14ac:dyDescent="0.25">
      <c r="A105" s="44" t="s">
        <v>711</v>
      </c>
      <c r="B105" s="39" t="s">
        <v>107</v>
      </c>
      <c r="C105" s="39" t="s">
        <v>124</v>
      </c>
      <c r="D105" s="40">
        <v>81.25</v>
      </c>
      <c r="E105" s="40">
        <v>82.666666666666671</v>
      </c>
      <c r="F105" s="40"/>
      <c r="G105" s="40"/>
    </row>
    <row r="106" spans="1:7" x14ac:dyDescent="0.25">
      <c r="A106" s="43" t="s">
        <v>710</v>
      </c>
      <c r="B106" s="36" t="s">
        <v>107</v>
      </c>
      <c r="C106" s="36" t="s">
        <v>123</v>
      </c>
      <c r="D106" s="37">
        <v>88.833333333333329</v>
      </c>
      <c r="E106" s="37">
        <v>86.666666666666671</v>
      </c>
      <c r="F106" s="37"/>
      <c r="G106" s="37"/>
    </row>
    <row r="107" spans="1:7" x14ac:dyDescent="0.25">
      <c r="A107" s="44" t="s">
        <v>709</v>
      </c>
      <c r="B107" s="39" t="s">
        <v>107</v>
      </c>
      <c r="C107" s="39" t="s">
        <v>113</v>
      </c>
      <c r="D107" s="40">
        <v>179.5</v>
      </c>
      <c r="E107" s="40">
        <v>176.5</v>
      </c>
      <c r="F107" s="40"/>
      <c r="G107" s="40"/>
    </row>
    <row r="108" spans="1:7" x14ac:dyDescent="0.25">
      <c r="A108" s="43" t="s">
        <v>708</v>
      </c>
      <c r="B108" s="36" t="s">
        <v>107</v>
      </c>
      <c r="C108" s="36" t="s">
        <v>121</v>
      </c>
      <c r="D108" s="37">
        <v>124.25</v>
      </c>
      <c r="E108" s="37">
        <v>130.75</v>
      </c>
      <c r="F108" s="37"/>
      <c r="G108" s="37"/>
    </row>
    <row r="109" spans="1:7" x14ac:dyDescent="0.25">
      <c r="A109" s="44" t="s">
        <v>707</v>
      </c>
      <c r="B109" s="39" t="s">
        <v>107</v>
      </c>
      <c r="C109" s="39" t="s">
        <v>115</v>
      </c>
      <c r="D109" s="40">
        <v>321.58333333333331</v>
      </c>
      <c r="E109" s="40">
        <v>325.16666666666669</v>
      </c>
      <c r="F109" s="40"/>
      <c r="G109" s="40"/>
    </row>
    <row r="110" spans="1:7" x14ac:dyDescent="0.25">
      <c r="A110" s="43" t="s">
        <v>706</v>
      </c>
      <c r="B110" s="36" t="s">
        <v>107</v>
      </c>
      <c r="C110" s="36" t="s">
        <v>114</v>
      </c>
      <c r="D110" s="37">
        <v>276.25</v>
      </c>
      <c r="E110" s="37">
        <v>264.5</v>
      </c>
      <c r="F110" s="37"/>
      <c r="G110" s="37"/>
    </row>
    <row r="111" spans="1:7" x14ac:dyDescent="0.25">
      <c r="A111" s="44" t="s">
        <v>705</v>
      </c>
      <c r="B111" s="39" t="s">
        <v>107</v>
      </c>
      <c r="C111" s="39" t="s">
        <v>117</v>
      </c>
      <c r="D111" s="51">
        <v>139.91666666666666</v>
      </c>
      <c r="E111" s="51">
        <v>263</v>
      </c>
      <c r="F111" s="51"/>
      <c r="G111" s="51"/>
    </row>
    <row r="112" spans="1:7" x14ac:dyDescent="0.25">
      <c r="A112" s="43" t="s">
        <v>700</v>
      </c>
      <c r="B112" s="36" t="s">
        <v>107</v>
      </c>
      <c r="C112" s="36" t="s">
        <v>699</v>
      </c>
      <c r="D112" s="37">
        <v>14.5</v>
      </c>
      <c r="E112" s="37">
        <v>14</v>
      </c>
      <c r="F112" s="37"/>
      <c r="G112" s="37"/>
    </row>
    <row r="113" spans="1:7" x14ac:dyDescent="0.25">
      <c r="A113" s="44" t="s">
        <v>664</v>
      </c>
      <c r="B113" s="39" t="s">
        <v>127</v>
      </c>
      <c r="C113" s="39" t="s">
        <v>129</v>
      </c>
      <c r="D113" s="40">
        <v>74.583333333333329</v>
      </c>
      <c r="E113" s="40">
        <v>72.833333333333329</v>
      </c>
      <c r="F113" s="40"/>
      <c r="G113" s="40"/>
    </row>
    <row r="114" spans="1:7" x14ac:dyDescent="0.25">
      <c r="A114" s="43" t="s">
        <v>663</v>
      </c>
      <c r="B114" s="36" t="s">
        <v>127</v>
      </c>
      <c r="C114" s="36" t="s">
        <v>128</v>
      </c>
      <c r="D114" s="37">
        <v>14.416666666666666</v>
      </c>
      <c r="E114" s="37">
        <v>15.916666666666666</v>
      </c>
      <c r="F114" s="37"/>
      <c r="G114" s="37"/>
    </row>
    <row r="115" spans="1:7" x14ac:dyDescent="0.25">
      <c r="A115" s="44" t="s">
        <v>662</v>
      </c>
      <c r="B115" s="39" t="s">
        <v>127</v>
      </c>
      <c r="C115" s="39" t="s">
        <v>131</v>
      </c>
      <c r="D115" s="40">
        <v>49.25</v>
      </c>
      <c r="E115" s="40">
        <v>54.833333333333336</v>
      </c>
      <c r="F115" s="40"/>
      <c r="G115" s="40"/>
    </row>
    <row r="116" spans="1:7" x14ac:dyDescent="0.25">
      <c r="A116" s="43" t="s">
        <v>661</v>
      </c>
      <c r="B116" s="36" t="s">
        <v>127</v>
      </c>
      <c r="C116" s="36" t="s">
        <v>130</v>
      </c>
      <c r="D116" s="37">
        <v>127.16666666666667</v>
      </c>
      <c r="E116" s="37">
        <v>130.66666666666666</v>
      </c>
      <c r="F116" s="37"/>
      <c r="G116" s="37"/>
    </row>
    <row r="117" spans="1:7" x14ac:dyDescent="0.25">
      <c r="A117" s="44" t="s">
        <v>660</v>
      </c>
      <c r="B117" s="39" t="s">
        <v>127</v>
      </c>
      <c r="C117" s="39" t="s">
        <v>132</v>
      </c>
      <c r="D117" s="40">
        <v>106.33333333333333</v>
      </c>
      <c r="E117" s="40">
        <v>104.33333333333333</v>
      </c>
      <c r="F117" s="40"/>
      <c r="G117" s="40"/>
    </row>
    <row r="118" spans="1:7" x14ac:dyDescent="0.25">
      <c r="A118" s="43" t="s">
        <v>651</v>
      </c>
      <c r="B118" s="36" t="s">
        <v>133</v>
      </c>
      <c r="C118" s="36" t="s">
        <v>135</v>
      </c>
      <c r="D118" s="37">
        <v>0.16666666666666666</v>
      </c>
      <c r="E118" s="37">
        <v>0.16666666666666666</v>
      </c>
      <c r="F118" s="37"/>
      <c r="G118" s="37"/>
    </row>
    <row r="119" spans="1:7" x14ac:dyDescent="0.25">
      <c r="A119" s="44" t="s">
        <v>650</v>
      </c>
      <c r="B119" s="39" t="s">
        <v>133</v>
      </c>
      <c r="C119" s="47" t="s">
        <v>136</v>
      </c>
      <c r="D119" s="40">
        <v>0</v>
      </c>
      <c r="E119" s="40">
        <v>0.5</v>
      </c>
      <c r="F119" s="40"/>
      <c r="G119" s="40"/>
    </row>
    <row r="120" spans="1:7" x14ac:dyDescent="0.25">
      <c r="A120" s="43" t="s">
        <v>649</v>
      </c>
      <c r="B120" s="36" t="s">
        <v>133</v>
      </c>
      <c r="C120" s="36" t="s">
        <v>139</v>
      </c>
      <c r="D120" s="37">
        <v>0.66666666666666663</v>
      </c>
      <c r="E120" s="37">
        <v>0.41666666666666669</v>
      </c>
      <c r="F120" s="37"/>
      <c r="G120" s="37"/>
    </row>
    <row r="121" spans="1:7" x14ac:dyDescent="0.25">
      <c r="A121" s="44" t="s">
        <v>648</v>
      </c>
      <c r="B121" s="39" t="s">
        <v>133</v>
      </c>
      <c r="C121" s="39" t="s">
        <v>137</v>
      </c>
      <c r="D121" s="40">
        <v>22.166666666666668</v>
      </c>
      <c r="E121" s="40">
        <v>24</v>
      </c>
      <c r="F121" s="40"/>
      <c r="G121" s="40"/>
    </row>
    <row r="122" spans="1:7" x14ac:dyDescent="0.25">
      <c r="A122" s="43" t="s">
        <v>647</v>
      </c>
      <c r="B122" s="36" t="s">
        <v>133</v>
      </c>
      <c r="C122" s="36" t="s">
        <v>138</v>
      </c>
      <c r="D122" s="37">
        <v>1.6666666666666667</v>
      </c>
      <c r="E122" s="37">
        <v>0.91666666666666663</v>
      </c>
      <c r="F122" s="37"/>
      <c r="G122" s="37"/>
    </row>
    <row r="123" spans="1:7" x14ac:dyDescent="0.25">
      <c r="A123" s="44" t="s">
        <v>646</v>
      </c>
      <c r="B123" s="39" t="s">
        <v>133</v>
      </c>
      <c r="C123" s="39" t="s">
        <v>134</v>
      </c>
      <c r="D123" s="40">
        <v>2.75</v>
      </c>
      <c r="E123" s="40">
        <v>2.25</v>
      </c>
      <c r="F123" s="40"/>
      <c r="G123" s="40"/>
    </row>
    <row r="124" spans="1:7" x14ac:dyDescent="0.25">
      <c r="A124" s="43" t="s">
        <v>643</v>
      </c>
      <c r="B124" s="36" t="s">
        <v>140</v>
      </c>
      <c r="C124" s="36" t="s">
        <v>150</v>
      </c>
      <c r="D124" s="37">
        <v>1.4166666666666667</v>
      </c>
      <c r="E124" s="37">
        <v>1.9166666666666667</v>
      </c>
      <c r="F124" s="37"/>
      <c r="G124" s="37"/>
    </row>
    <row r="125" spans="1:7" x14ac:dyDescent="0.25">
      <c r="A125" s="44" t="s">
        <v>642</v>
      </c>
      <c r="B125" s="39" t="s">
        <v>140</v>
      </c>
      <c r="C125" s="39" t="s">
        <v>141</v>
      </c>
      <c r="D125" s="40">
        <v>0</v>
      </c>
      <c r="E125" s="40">
        <v>0</v>
      </c>
      <c r="F125" s="40"/>
      <c r="G125" s="40"/>
    </row>
    <row r="126" spans="1:7" x14ac:dyDescent="0.25">
      <c r="A126" s="43" t="s">
        <v>641</v>
      </c>
      <c r="B126" s="36" t="s">
        <v>140</v>
      </c>
      <c r="C126" s="36" t="s">
        <v>142</v>
      </c>
      <c r="D126" s="37">
        <v>0</v>
      </c>
      <c r="E126" s="37">
        <v>0</v>
      </c>
      <c r="F126" s="37"/>
      <c r="G126" s="37"/>
    </row>
    <row r="127" spans="1:7" x14ac:dyDescent="0.25">
      <c r="A127" s="44" t="s">
        <v>640</v>
      </c>
      <c r="B127" s="39" t="s">
        <v>140</v>
      </c>
      <c r="C127" s="39" t="s">
        <v>148</v>
      </c>
      <c r="D127" s="40">
        <v>0</v>
      </c>
      <c r="E127" s="40">
        <v>8.3333333333333329E-2</v>
      </c>
      <c r="F127" s="40"/>
      <c r="G127" s="40"/>
    </row>
    <row r="128" spans="1:7" x14ac:dyDescent="0.25">
      <c r="A128" s="43" t="s">
        <v>639</v>
      </c>
      <c r="B128" s="36" t="s">
        <v>140</v>
      </c>
      <c r="C128" s="36" t="s">
        <v>143</v>
      </c>
      <c r="D128" s="37">
        <v>0</v>
      </c>
      <c r="E128" s="37">
        <v>0</v>
      </c>
      <c r="F128" s="37"/>
      <c r="G128" s="37"/>
    </row>
    <row r="129" spans="1:7" x14ac:dyDescent="0.25">
      <c r="A129" s="44" t="s">
        <v>638</v>
      </c>
      <c r="B129" s="39" t="s">
        <v>140</v>
      </c>
      <c r="C129" s="39" t="s">
        <v>145</v>
      </c>
      <c r="D129" s="40">
        <v>1</v>
      </c>
      <c r="E129" s="40">
        <v>0.91666666666666663</v>
      </c>
      <c r="F129" s="40"/>
      <c r="G129" s="40"/>
    </row>
    <row r="130" spans="1:7" x14ac:dyDescent="0.25">
      <c r="A130" s="43" t="s">
        <v>637</v>
      </c>
      <c r="B130" s="36" t="s">
        <v>140</v>
      </c>
      <c r="C130" s="36" t="s">
        <v>147</v>
      </c>
      <c r="D130" s="37">
        <v>0</v>
      </c>
      <c r="E130" s="37">
        <v>8.3333333333333329E-2</v>
      </c>
      <c r="F130" s="37"/>
      <c r="G130" s="37"/>
    </row>
    <row r="131" spans="1:7" x14ac:dyDescent="0.25">
      <c r="A131" s="44" t="s">
        <v>636</v>
      </c>
      <c r="B131" s="39" t="s">
        <v>140</v>
      </c>
      <c r="C131" s="39" t="s">
        <v>144</v>
      </c>
      <c r="D131" s="40">
        <v>12.5</v>
      </c>
      <c r="E131" s="40">
        <v>13.083333333333334</v>
      </c>
      <c r="F131" s="40"/>
      <c r="G131" s="40"/>
    </row>
    <row r="132" spans="1:7" x14ac:dyDescent="0.25">
      <c r="A132" s="43" t="s">
        <v>635</v>
      </c>
      <c r="B132" s="36" t="s">
        <v>140</v>
      </c>
      <c r="C132" s="36" t="s">
        <v>149</v>
      </c>
      <c r="D132" s="37">
        <v>6.333333333333333</v>
      </c>
      <c r="E132" s="37">
        <v>5.75</v>
      </c>
      <c r="F132" s="37"/>
      <c r="G132" s="37"/>
    </row>
    <row r="133" spans="1:7" x14ac:dyDescent="0.25">
      <c r="A133" s="44" t="s">
        <v>634</v>
      </c>
      <c r="B133" s="39" t="s">
        <v>140</v>
      </c>
      <c r="C133" s="39" t="s">
        <v>146</v>
      </c>
      <c r="D133" s="40">
        <v>3.3333333333333335</v>
      </c>
      <c r="E133" s="40">
        <v>4.25</v>
      </c>
      <c r="F133" s="40"/>
      <c r="G133" s="40"/>
    </row>
    <row r="134" spans="1:7" x14ac:dyDescent="0.25">
      <c r="A134" s="43" t="s">
        <v>633</v>
      </c>
      <c r="B134" s="36" t="s">
        <v>151</v>
      </c>
      <c r="C134" s="36" t="s">
        <v>159</v>
      </c>
      <c r="D134" s="37">
        <v>12.666666666666666</v>
      </c>
      <c r="E134" s="37">
        <v>14.666666666666666</v>
      </c>
      <c r="F134" s="37"/>
      <c r="G134" s="37"/>
    </row>
    <row r="135" spans="1:7" x14ac:dyDescent="0.25">
      <c r="A135" s="44" t="s">
        <v>630</v>
      </c>
      <c r="B135" s="39" t="s">
        <v>151</v>
      </c>
      <c r="C135" s="39" t="s">
        <v>156</v>
      </c>
      <c r="D135" s="40">
        <v>0</v>
      </c>
      <c r="E135" s="40">
        <v>0</v>
      </c>
      <c r="F135" s="40"/>
      <c r="G135" s="40"/>
    </row>
    <row r="136" spans="1:7" x14ac:dyDescent="0.25">
      <c r="A136" s="43" t="s">
        <v>629</v>
      </c>
      <c r="B136" s="36" t="s">
        <v>151</v>
      </c>
      <c r="C136" s="36" t="s">
        <v>158</v>
      </c>
      <c r="D136" s="37">
        <v>5.333333333333333</v>
      </c>
      <c r="E136" s="37">
        <v>6.416666666666667</v>
      </c>
      <c r="F136" s="37"/>
      <c r="G136" s="37"/>
    </row>
    <row r="137" spans="1:7" x14ac:dyDescent="0.25">
      <c r="A137" s="44" t="s">
        <v>628</v>
      </c>
      <c r="B137" s="39" t="s">
        <v>151</v>
      </c>
      <c r="C137" s="39" t="s">
        <v>157</v>
      </c>
      <c r="D137" s="40">
        <v>4.166666666666667</v>
      </c>
      <c r="E137" s="40">
        <v>4.083333333333333</v>
      </c>
      <c r="F137" s="40"/>
      <c r="G137" s="40"/>
    </row>
    <row r="138" spans="1:7" x14ac:dyDescent="0.25">
      <c r="A138" s="43" t="s">
        <v>627</v>
      </c>
      <c r="B138" s="36" t="s">
        <v>151</v>
      </c>
      <c r="C138" s="36" t="s">
        <v>152</v>
      </c>
      <c r="D138" s="37">
        <v>9.1666666666666661</v>
      </c>
      <c r="E138" s="37">
        <v>7.666666666666667</v>
      </c>
      <c r="F138" s="37"/>
      <c r="G138" s="37"/>
    </row>
    <row r="139" spans="1:7" x14ac:dyDescent="0.25">
      <c r="A139" s="44" t="s">
        <v>626</v>
      </c>
      <c r="B139" s="39" t="s">
        <v>151</v>
      </c>
      <c r="C139" s="39" t="s">
        <v>164</v>
      </c>
      <c r="D139" s="40">
        <v>12.416666666666666</v>
      </c>
      <c r="E139" s="40">
        <v>13.583333333333334</v>
      </c>
      <c r="F139" s="40"/>
      <c r="G139" s="40"/>
    </row>
    <row r="140" spans="1:7" x14ac:dyDescent="0.25">
      <c r="A140" s="43" t="s">
        <v>625</v>
      </c>
      <c r="B140" s="36" t="s">
        <v>151</v>
      </c>
      <c r="C140" s="36" t="s">
        <v>153</v>
      </c>
      <c r="D140" s="37">
        <v>2.25</v>
      </c>
      <c r="E140" s="37">
        <v>2.4166666666666665</v>
      </c>
      <c r="F140" s="37"/>
      <c r="G140" s="37"/>
    </row>
    <row r="141" spans="1:7" x14ac:dyDescent="0.25">
      <c r="A141" s="44" t="s">
        <v>624</v>
      </c>
      <c r="B141" s="39" t="s">
        <v>151</v>
      </c>
      <c r="C141" s="39" t="s">
        <v>162</v>
      </c>
      <c r="D141" s="40">
        <v>7.5</v>
      </c>
      <c r="E141" s="40">
        <v>7.166666666666667</v>
      </c>
      <c r="F141" s="40"/>
      <c r="G141" s="40"/>
    </row>
    <row r="142" spans="1:7" x14ac:dyDescent="0.25">
      <c r="A142" s="43" t="s">
        <v>623</v>
      </c>
      <c r="B142" s="36" t="s">
        <v>151</v>
      </c>
      <c r="C142" s="36" t="s">
        <v>160</v>
      </c>
      <c r="D142" s="37">
        <v>11.75</v>
      </c>
      <c r="E142" s="37">
        <v>13.333333333333334</v>
      </c>
      <c r="F142" s="37"/>
      <c r="G142" s="37"/>
    </row>
    <row r="143" spans="1:7" x14ac:dyDescent="0.25">
      <c r="A143" s="44" t="s">
        <v>622</v>
      </c>
      <c r="B143" s="39" t="s">
        <v>151</v>
      </c>
      <c r="C143" s="39" t="s">
        <v>161</v>
      </c>
      <c r="D143" s="40">
        <v>3</v>
      </c>
      <c r="E143" s="40">
        <v>2.5</v>
      </c>
      <c r="F143" s="40"/>
      <c r="G143" s="40"/>
    </row>
    <row r="144" spans="1:7" x14ac:dyDescent="0.25">
      <c r="A144" s="43" t="s">
        <v>621</v>
      </c>
      <c r="B144" s="36" t="s">
        <v>151</v>
      </c>
      <c r="C144" s="36" t="s">
        <v>155</v>
      </c>
      <c r="D144" s="37">
        <v>33.666666666666664</v>
      </c>
      <c r="E144" s="37">
        <v>36.333333333333336</v>
      </c>
      <c r="F144" s="37"/>
      <c r="G144" s="37"/>
    </row>
    <row r="145" spans="1:7" x14ac:dyDescent="0.25">
      <c r="A145" s="44" t="s">
        <v>620</v>
      </c>
      <c r="B145" s="39" t="s">
        <v>151</v>
      </c>
      <c r="C145" s="39" t="s">
        <v>163</v>
      </c>
      <c r="D145" s="40">
        <v>4.5</v>
      </c>
      <c r="E145" s="40">
        <v>4.833333333333333</v>
      </c>
      <c r="F145" s="40"/>
      <c r="G145" s="40"/>
    </row>
    <row r="146" spans="1:7" x14ac:dyDescent="0.25">
      <c r="A146" s="43" t="s">
        <v>619</v>
      </c>
      <c r="B146" s="36" t="s">
        <v>151</v>
      </c>
      <c r="C146" s="36" t="s">
        <v>154</v>
      </c>
      <c r="D146" s="37">
        <v>65.5</v>
      </c>
      <c r="E146" s="37">
        <v>65.833333333333329</v>
      </c>
      <c r="F146" s="37"/>
      <c r="G146" s="37"/>
    </row>
    <row r="147" spans="1:7" x14ac:dyDescent="0.25">
      <c r="A147" s="44" t="s">
        <v>616</v>
      </c>
      <c r="B147" s="39" t="s">
        <v>165</v>
      </c>
      <c r="C147" s="39" t="s">
        <v>172</v>
      </c>
      <c r="D147" s="40">
        <v>0.41666666666666669</v>
      </c>
      <c r="E147" s="40">
        <v>0.66666666666666663</v>
      </c>
      <c r="F147" s="40"/>
      <c r="G147" s="40"/>
    </row>
    <row r="148" spans="1:7" x14ac:dyDescent="0.25">
      <c r="A148" s="43" t="s">
        <v>615</v>
      </c>
      <c r="B148" s="36" t="s">
        <v>165</v>
      </c>
      <c r="C148" s="48" t="s">
        <v>171</v>
      </c>
      <c r="D148" s="37">
        <v>1.8333333333333333</v>
      </c>
      <c r="E148" s="37">
        <v>6.75</v>
      </c>
      <c r="F148" s="37"/>
      <c r="G148" s="37"/>
    </row>
    <row r="149" spans="1:7" x14ac:dyDescent="0.25">
      <c r="A149" s="44" t="s">
        <v>614</v>
      </c>
      <c r="B149" s="39" t="s">
        <v>165</v>
      </c>
      <c r="C149" s="39" t="s">
        <v>166</v>
      </c>
      <c r="D149" s="40">
        <v>0</v>
      </c>
      <c r="E149" s="40">
        <v>0</v>
      </c>
      <c r="F149" s="40"/>
      <c r="G149" s="40"/>
    </row>
    <row r="150" spans="1:7" x14ac:dyDescent="0.25">
      <c r="A150" s="43" t="s">
        <v>613</v>
      </c>
      <c r="B150" s="36" t="s">
        <v>165</v>
      </c>
      <c r="C150" s="36" t="s">
        <v>167</v>
      </c>
      <c r="D150" s="37">
        <v>8.3333333333333329E-2</v>
      </c>
      <c r="E150" s="37">
        <v>0.33333333333333331</v>
      </c>
      <c r="F150" s="37"/>
      <c r="G150" s="37"/>
    </row>
    <row r="151" spans="1:7" x14ac:dyDescent="0.25">
      <c r="A151" s="44" t="s">
        <v>612</v>
      </c>
      <c r="B151" s="39" t="s">
        <v>165</v>
      </c>
      <c r="C151" s="39" t="s">
        <v>170</v>
      </c>
      <c r="D151" s="40">
        <v>0</v>
      </c>
      <c r="E151" s="40">
        <v>8.3333333333333329E-2</v>
      </c>
      <c r="F151" s="40"/>
      <c r="G151" s="40"/>
    </row>
    <row r="152" spans="1:7" x14ac:dyDescent="0.25">
      <c r="A152" s="43" t="s">
        <v>611</v>
      </c>
      <c r="B152" s="36" t="s">
        <v>165</v>
      </c>
      <c r="C152" s="36" t="s">
        <v>173</v>
      </c>
      <c r="D152" s="37">
        <v>0</v>
      </c>
      <c r="E152" s="37">
        <v>0</v>
      </c>
      <c r="F152" s="37"/>
      <c r="G152" s="37"/>
    </row>
    <row r="153" spans="1:7" x14ac:dyDescent="0.25">
      <c r="A153" s="44" t="s">
        <v>610</v>
      </c>
      <c r="B153" s="39" t="s">
        <v>165</v>
      </c>
      <c r="C153" s="39" t="s">
        <v>169</v>
      </c>
      <c r="D153" s="40">
        <v>0</v>
      </c>
      <c r="E153" s="40">
        <v>0</v>
      </c>
      <c r="F153" s="40"/>
      <c r="G153" s="40"/>
    </row>
    <row r="154" spans="1:7" x14ac:dyDescent="0.25">
      <c r="A154" s="43" t="s">
        <v>609</v>
      </c>
      <c r="B154" s="36" t="s">
        <v>165</v>
      </c>
      <c r="C154" s="36" t="s">
        <v>168</v>
      </c>
      <c r="D154" s="37">
        <v>0.83333333333333337</v>
      </c>
      <c r="E154" s="37">
        <v>1.5833333333333333</v>
      </c>
      <c r="F154" s="37"/>
      <c r="G154" s="37"/>
    </row>
    <row r="155" spans="1:7" x14ac:dyDescent="0.25">
      <c r="A155" s="44" t="s">
        <v>608</v>
      </c>
      <c r="B155" s="39" t="s">
        <v>174</v>
      </c>
      <c r="C155" s="39" t="s">
        <v>181</v>
      </c>
      <c r="D155" s="40">
        <v>3.6666666666666665</v>
      </c>
      <c r="E155" s="40">
        <v>3.4166666666666665</v>
      </c>
      <c r="F155" s="40"/>
      <c r="G155" s="40"/>
    </row>
    <row r="156" spans="1:7" x14ac:dyDescent="0.25">
      <c r="A156" s="43" t="s">
        <v>607</v>
      </c>
      <c r="B156" s="36" t="s">
        <v>174</v>
      </c>
      <c r="C156" s="36" t="s">
        <v>175</v>
      </c>
      <c r="D156" s="37">
        <v>1.6666666666666667</v>
      </c>
      <c r="E156" s="37">
        <v>2.0833333333333335</v>
      </c>
      <c r="F156" s="37"/>
      <c r="G156" s="37"/>
    </row>
    <row r="157" spans="1:7" x14ac:dyDescent="0.25">
      <c r="A157" s="44" t="s">
        <v>606</v>
      </c>
      <c r="B157" s="39" t="s">
        <v>174</v>
      </c>
      <c r="C157" s="39" t="s">
        <v>180</v>
      </c>
      <c r="D157" s="40">
        <v>49.75</v>
      </c>
      <c r="E157" s="40">
        <v>50.916666666666664</v>
      </c>
      <c r="F157" s="40"/>
      <c r="G157" s="40"/>
    </row>
    <row r="158" spans="1:7" x14ac:dyDescent="0.25">
      <c r="A158" s="43" t="s">
        <v>605</v>
      </c>
      <c r="B158" s="36" t="s">
        <v>174</v>
      </c>
      <c r="C158" s="36" t="s">
        <v>177</v>
      </c>
      <c r="D158" s="37">
        <v>0.75</v>
      </c>
      <c r="E158" s="37">
        <v>0.5</v>
      </c>
      <c r="F158" s="37"/>
      <c r="G158" s="37"/>
    </row>
    <row r="159" spans="1:7" x14ac:dyDescent="0.25">
      <c r="A159" s="44" t="s">
        <v>604</v>
      </c>
      <c r="B159" s="39" t="s">
        <v>174</v>
      </c>
      <c r="C159" s="39" t="s">
        <v>179</v>
      </c>
      <c r="D159" s="40">
        <v>14.75</v>
      </c>
      <c r="E159" s="40">
        <v>14.166666666666666</v>
      </c>
      <c r="F159" s="40"/>
      <c r="G159" s="40"/>
    </row>
    <row r="160" spans="1:7" x14ac:dyDescent="0.25">
      <c r="A160" s="43" t="s">
        <v>603</v>
      </c>
      <c r="B160" s="36" t="s">
        <v>174</v>
      </c>
      <c r="C160" s="36" t="s">
        <v>178</v>
      </c>
      <c r="D160" s="37">
        <v>21.333333333333332</v>
      </c>
      <c r="E160" s="37">
        <v>20.75</v>
      </c>
      <c r="F160" s="37"/>
      <c r="G160" s="37"/>
    </row>
    <row r="161" spans="1:7" x14ac:dyDescent="0.25">
      <c r="A161" s="44" t="s">
        <v>602</v>
      </c>
      <c r="B161" s="39" t="s">
        <v>174</v>
      </c>
      <c r="C161" s="39" t="s">
        <v>176</v>
      </c>
      <c r="D161" s="40">
        <v>6.416666666666667</v>
      </c>
      <c r="E161" s="40">
        <v>6.916666666666667</v>
      </c>
      <c r="F161" s="40"/>
      <c r="G161" s="40"/>
    </row>
    <row r="162" spans="1:7" x14ac:dyDescent="0.25">
      <c r="A162" s="43" t="s">
        <v>601</v>
      </c>
      <c r="B162" s="36" t="s">
        <v>182</v>
      </c>
      <c r="C162" s="36" t="s">
        <v>185</v>
      </c>
      <c r="D162" s="37">
        <v>0.75</v>
      </c>
      <c r="E162" s="37">
        <v>1.4166666666666667</v>
      </c>
      <c r="F162" s="37"/>
      <c r="G162" s="37"/>
    </row>
    <row r="163" spans="1:7" x14ac:dyDescent="0.25">
      <c r="A163" s="44" t="s">
        <v>600</v>
      </c>
      <c r="B163" s="39" t="s">
        <v>182</v>
      </c>
      <c r="C163" s="39" t="s">
        <v>187</v>
      </c>
      <c r="D163" s="40">
        <v>39.25</v>
      </c>
      <c r="E163" s="40">
        <v>41.833333333333336</v>
      </c>
      <c r="F163" s="40"/>
      <c r="G163" s="40"/>
    </row>
    <row r="164" spans="1:7" x14ac:dyDescent="0.25">
      <c r="A164" s="43" t="s">
        <v>599</v>
      </c>
      <c r="B164" s="36" t="s">
        <v>182</v>
      </c>
      <c r="C164" s="36" t="s">
        <v>186</v>
      </c>
      <c r="D164" s="37">
        <v>18.416666666666668</v>
      </c>
      <c r="E164" s="37">
        <v>15.666666666666666</v>
      </c>
      <c r="F164" s="37"/>
      <c r="G164" s="37"/>
    </row>
    <row r="165" spans="1:7" x14ac:dyDescent="0.25">
      <c r="A165" s="44" t="s">
        <v>598</v>
      </c>
      <c r="B165" s="39" t="s">
        <v>182</v>
      </c>
      <c r="C165" s="39" t="s">
        <v>183</v>
      </c>
      <c r="D165" s="40">
        <v>13.916666666666666</v>
      </c>
      <c r="E165" s="40">
        <v>12.25</v>
      </c>
      <c r="F165" s="40"/>
      <c r="G165" s="40"/>
    </row>
    <row r="166" spans="1:7" x14ac:dyDescent="0.25">
      <c r="A166" s="43" t="s">
        <v>597</v>
      </c>
      <c r="B166" s="36" t="s">
        <v>182</v>
      </c>
      <c r="C166" s="36" t="s">
        <v>189</v>
      </c>
      <c r="D166" s="37">
        <v>2.6666666666666665</v>
      </c>
      <c r="E166" s="37">
        <v>2.75</v>
      </c>
      <c r="F166" s="37"/>
      <c r="G166" s="37"/>
    </row>
    <row r="167" spans="1:7" x14ac:dyDescent="0.25">
      <c r="A167" s="44" t="s">
        <v>596</v>
      </c>
      <c r="B167" s="39" t="s">
        <v>182</v>
      </c>
      <c r="C167" s="39" t="s">
        <v>184</v>
      </c>
      <c r="D167" s="40">
        <v>7.333333333333333</v>
      </c>
      <c r="E167" s="40">
        <v>8.3333333333333339</v>
      </c>
      <c r="F167" s="40"/>
      <c r="G167" s="40"/>
    </row>
    <row r="168" spans="1:7" x14ac:dyDescent="0.25">
      <c r="A168" s="43" t="s">
        <v>595</v>
      </c>
      <c r="B168" s="36" t="s">
        <v>182</v>
      </c>
      <c r="C168" s="36" t="s">
        <v>190</v>
      </c>
      <c r="D168" s="37">
        <v>8.1666666666666661</v>
      </c>
      <c r="E168" s="37">
        <v>9.5833333333333339</v>
      </c>
      <c r="F168" s="37"/>
      <c r="G168" s="37"/>
    </row>
    <row r="169" spans="1:7" x14ac:dyDescent="0.25">
      <c r="A169" s="44" t="s">
        <v>594</v>
      </c>
      <c r="B169" s="39" t="s">
        <v>182</v>
      </c>
      <c r="C169" s="39" t="s">
        <v>188</v>
      </c>
      <c r="D169" s="40">
        <v>14.75</v>
      </c>
      <c r="E169" s="40">
        <v>15</v>
      </c>
      <c r="F169" s="40"/>
      <c r="G169" s="40"/>
    </row>
    <row r="170" spans="1:7" x14ac:dyDescent="0.25">
      <c r="A170" s="43" t="s">
        <v>593</v>
      </c>
      <c r="B170" s="36" t="s">
        <v>191</v>
      </c>
      <c r="C170" s="36" t="s">
        <v>194</v>
      </c>
      <c r="D170" s="37">
        <v>5.583333333333333</v>
      </c>
      <c r="E170" s="37">
        <v>5.833333333333333</v>
      </c>
      <c r="F170" s="37"/>
      <c r="G170" s="37"/>
    </row>
    <row r="171" spans="1:7" x14ac:dyDescent="0.25">
      <c r="A171" s="44" t="s">
        <v>592</v>
      </c>
      <c r="B171" s="39" t="s">
        <v>191</v>
      </c>
      <c r="C171" s="39" t="s">
        <v>195</v>
      </c>
      <c r="D171" s="40">
        <v>4.5</v>
      </c>
      <c r="E171" s="40">
        <v>5</v>
      </c>
      <c r="F171" s="40"/>
      <c r="G171" s="40"/>
    </row>
    <row r="172" spans="1:7" x14ac:dyDescent="0.25">
      <c r="A172" s="43" t="s">
        <v>591</v>
      </c>
      <c r="B172" s="36" t="s">
        <v>191</v>
      </c>
      <c r="C172" s="36" t="s">
        <v>196</v>
      </c>
      <c r="D172" s="37">
        <v>5.75</v>
      </c>
      <c r="E172" s="37">
        <v>6.416666666666667</v>
      </c>
      <c r="F172" s="37"/>
      <c r="G172" s="37"/>
    </row>
    <row r="173" spans="1:7" x14ac:dyDescent="0.25">
      <c r="A173" s="44" t="s">
        <v>590</v>
      </c>
      <c r="B173" s="39" t="s">
        <v>191</v>
      </c>
      <c r="C173" s="39" t="s">
        <v>192</v>
      </c>
      <c r="D173" s="40">
        <v>0</v>
      </c>
      <c r="E173" s="40">
        <v>0</v>
      </c>
      <c r="F173" s="40"/>
      <c r="G173" s="40"/>
    </row>
    <row r="174" spans="1:7" x14ac:dyDescent="0.25">
      <c r="A174" s="43" t="s">
        <v>589</v>
      </c>
      <c r="B174" s="36" t="s">
        <v>191</v>
      </c>
      <c r="C174" s="36" t="s">
        <v>197</v>
      </c>
      <c r="D174" s="37">
        <v>2.25</v>
      </c>
      <c r="E174" s="37">
        <v>2.25</v>
      </c>
      <c r="F174" s="37"/>
      <c r="G174" s="37"/>
    </row>
    <row r="175" spans="1:7" x14ac:dyDescent="0.25">
      <c r="A175" s="44" t="s">
        <v>588</v>
      </c>
      <c r="B175" s="39" t="s">
        <v>191</v>
      </c>
      <c r="C175" s="39" t="s">
        <v>193</v>
      </c>
      <c r="D175" s="40">
        <v>0</v>
      </c>
      <c r="E175" s="40">
        <v>0</v>
      </c>
      <c r="F175" s="40"/>
      <c r="G175" s="40"/>
    </row>
    <row r="176" spans="1:7" x14ac:dyDescent="0.25">
      <c r="A176" s="43" t="s">
        <v>587</v>
      </c>
      <c r="B176" s="36" t="s">
        <v>198</v>
      </c>
      <c r="C176" s="36" t="s">
        <v>200</v>
      </c>
      <c r="D176" s="37">
        <v>4.5</v>
      </c>
      <c r="E176" s="37">
        <v>4.916666666666667</v>
      </c>
      <c r="F176" s="37"/>
      <c r="G176" s="37"/>
    </row>
    <row r="177" spans="1:7" x14ac:dyDescent="0.25">
      <c r="A177" s="44" t="s">
        <v>586</v>
      </c>
      <c r="B177" s="39" t="s">
        <v>198</v>
      </c>
      <c r="C177" s="39" t="s">
        <v>199</v>
      </c>
      <c r="D177" s="40">
        <v>1.5</v>
      </c>
      <c r="E177" s="40">
        <v>1.75</v>
      </c>
      <c r="F177" s="40"/>
      <c r="G177" s="40"/>
    </row>
    <row r="178" spans="1:7" x14ac:dyDescent="0.25">
      <c r="A178" s="43" t="s">
        <v>585</v>
      </c>
      <c r="B178" s="36" t="s">
        <v>198</v>
      </c>
      <c r="C178" s="36" t="s">
        <v>201</v>
      </c>
      <c r="D178" s="37">
        <v>0</v>
      </c>
      <c r="E178" s="37">
        <v>0</v>
      </c>
      <c r="F178" s="37"/>
      <c r="G178" s="37"/>
    </row>
    <row r="179" spans="1:7" x14ac:dyDescent="0.25">
      <c r="A179" s="44" t="s">
        <v>584</v>
      </c>
      <c r="B179" s="39" t="s">
        <v>202</v>
      </c>
      <c r="C179" s="39" t="s">
        <v>213</v>
      </c>
      <c r="D179" s="40">
        <v>32.166666666666664</v>
      </c>
      <c r="E179" s="40">
        <v>32.333333333333336</v>
      </c>
      <c r="F179" s="40"/>
      <c r="G179" s="40"/>
    </row>
    <row r="180" spans="1:7" x14ac:dyDescent="0.25">
      <c r="A180" s="43" t="s">
        <v>583</v>
      </c>
      <c r="B180" s="36" t="s">
        <v>202</v>
      </c>
      <c r="C180" s="36" t="s">
        <v>212</v>
      </c>
      <c r="D180" s="37">
        <v>175.83333333333334</v>
      </c>
      <c r="E180" s="37">
        <v>177.08333333333334</v>
      </c>
      <c r="F180" s="37"/>
      <c r="G180" s="37"/>
    </row>
    <row r="181" spans="1:7" x14ac:dyDescent="0.25">
      <c r="A181" s="44" t="s">
        <v>582</v>
      </c>
      <c r="B181" s="39" t="s">
        <v>202</v>
      </c>
      <c r="C181" s="39" t="s">
        <v>214</v>
      </c>
      <c r="D181" s="40">
        <v>326.33333333333331</v>
      </c>
      <c r="E181" s="40">
        <v>320.5</v>
      </c>
      <c r="F181" s="40"/>
      <c r="G181" s="40"/>
    </row>
    <row r="182" spans="1:7" x14ac:dyDescent="0.25">
      <c r="A182" s="43" t="s">
        <v>581</v>
      </c>
      <c r="B182" s="36" t="s">
        <v>202</v>
      </c>
      <c r="C182" s="36" t="s">
        <v>204</v>
      </c>
      <c r="D182" s="37">
        <v>1.5</v>
      </c>
      <c r="E182" s="37">
        <v>1.25</v>
      </c>
      <c r="F182" s="37"/>
      <c r="G182" s="37"/>
    </row>
    <row r="183" spans="1:7" x14ac:dyDescent="0.25">
      <c r="A183" s="44" t="s">
        <v>580</v>
      </c>
      <c r="B183" s="39" t="s">
        <v>202</v>
      </c>
      <c r="C183" s="39" t="s">
        <v>215</v>
      </c>
      <c r="D183" s="40">
        <v>45</v>
      </c>
      <c r="E183" s="40">
        <v>45.75</v>
      </c>
      <c r="F183" s="40"/>
      <c r="G183" s="40"/>
    </row>
    <row r="184" spans="1:7" x14ac:dyDescent="0.25">
      <c r="A184" s="43" t="s">
        <v>579</v>
      </c>
      <c r="B184" s="36" t="s">
        <v>202</v>
      </c>
      <c r="C184" s="48" t="s">
        <v>864</v>
      </c>
      <c r="D184" s="37">
        <v>82.166666666666671</v>
      </c>
      <c r="E184" s="37">
        <v>76.5</v>
      </c>
      <c r="F184" s="37"/>
      <c r="G184" s="37"/>
    </row>
    <row r="185" spans="1:7" x14ac:dyDescent="0.25">
      <c r="A185" s="44" t="s">
        <v>578</v>
      </c>
      <c r="B185" s="39" t="s">
        <v>202</v>
      </c>
      <c r="C185" s="39" t="s">
        <v>206</v>
      </c>
      <c r="D185" s="40">
        <v>8.1666666666666661</v>
      </c>
      <c r="E185" s="40">
        <v>7.833333333333333</v>
      </c>
      <c r="F185" s="40"/>
      <c r="G185" s="40"/>
    </row>
    <row r="186" spans="1:7" x14ac:dyDescent="0.25">
      <c r="A186" s="43" t="s">
        <v>577</v>
      </c>
      <c r="B186" s="36" t="s">
        <v>202</v>
      </c>
      <c r="C186" s="36" t="s">
        <v>210</v>
      </c>
      <c r="D186" s="37">
        <v>23.583333333333332</v>
      </c>
      <c r="E186" s="37">
        <v>22.333333333333332</v>
      </c>
      <c r="F186" s="37"/>
      <c r="G186" s="37"/>
    </row>
    <row r="187" spans="1:7" x14ac:dyDescent="0.25">
      <c r="A187" s="44" t="s">
        <v>576</v>
      </c>
      <c r="B187" s="39" t="s">
        <v>202</v>
      </c>
      <c r="C187" s="39" t="s">
        <v>205</v>
      </c>
      <c r="D187" s="40">
        <v>243.58333333333334</v>
      </c>
      <c r="E187" s="40">
        <v>247.5</v>
      </c>
      <c r="F187" s="40"/>
      <c r="G187" s="40"/>
    </row>
    <row r="188" spans="1:7" x14ac:dyDescent="0.25">
      <c r="A188" s="43" t="s">
        <v>575</v>
      </c>
      <c r="B188" s="36" t="s">
        <v>202</v>
      </c>
      <c r="C188" s="36" t="s">
        <v>211</v>
      </c>
      <c r="D188" s="37">
        <v>62.583333333333336</v>
      </c>
      <c r="E188" s="37">
        <v>62</v>
      </c>
      <c r="F188" s="37"/>
      <c r="G188" s="37"/>
    </row>
    <row r="189" spans="1:7" x14ac:dyDescent="0.25">
      <c r="A189" s="44" t="s">
        <v>574</v>
      </c>
      <c r="B189" s="39" t="s">
        <v>202</v>
      </c>
      <c r="C189" s="39" t="s">
        <v>209</v>
      </c>
      <c r="D189" s="40">
        <v>81</v>
      </c>
      <c r="E189" s="40">
        <v>82.25</v>
      </c>
      <c r="F189" s="40"/>
      <c r="G189" s="40"/>
    </row>
    <row r="190" spans="1:7" x14ac:dyDescent="0.25">
      <c r="A190" s="43" t="s">
        <v>573</v>
      </c>
      <c r="B190" s="36" t="s">
        <v>202</v>
      </c>
      <c r="C190" s="36" t="s">
        <v>203</v>
      </c>
      <c r="D190" s="37">
        <v>179.66666666666666</v>
      </c>
      <c r="E190" s="37">
        <v>183.75</v>
      </c>
      <c r="F190" s="37"/>
      <c r="G190" s="37"/>
    </row>
    <row r="191" spans="1:7" x14ac:dyDescent="0.25">
      <c r="A191" s="44" t="s">
        <v>572</v>
      </c>
      <c r="B191" s="39" t="s">
        <v>202</v>
      </c>
      <c r="C191" s="39" t="s">
        <v>207</v>
      </c>
      <c r="D191" s="40">
        <v>7.833333333333333</v>
      </c>
      <c r="E191" s="40">
        <v>8.3333333333333339</v>
      </c>
      <c r="F191" s="40"/>
      <c r="G191" s="40"/>
    </row>
    <row r="192" spans="1:7" x14ac:dyDescent="0.25">
      <c r="A192" s="43" t="s">
        <v>571</v>
      </c>
      <c r="B192" s="36" t="s">
        <v>202</v>
      </c>
      <c r="C192" s="36" t="s">
        <v>216</v>
      </c>
      <c r="D192" s="37">
        <v>31.25</v>
      </c>
      <c r="E192" s="37">
        <v>31.333333333333332</v>
      </c>
      <c r="F192" s="37"/>
      <c r="G192" s="37"/>
    </row>
    <row r="193" spans="1:7" x14ac:dyDescent="0.25">
      <c r="A193" s="44" t="s">
        <v>570</v>
      </c>
      <c r="B193" s="39" t="s">
        <v>202</v>
      </c>
      <c r="C193" s="47" t="s">
        <v>208</v>
      </c>
      <c r="D193" s="40">
        <v>4.166666666666667</v>
      </c>
      <c r="E193" s="40">
        <v>27.25</v>
      </c>
      <c r="F193" s="40"/>
      <c r="G193" s="40"/>
    </row>
    <row r="194" spans="1:7" x14ac:dyDescent="0.25">
      <c r="A194" s="43" t="s">
        <v>555</v>
      </c>
      <c r="B194" s="36" t="s">
        <v>217</v>
      </c>
      <c r="C194" s="36" t="s">
        <v>221</v>
      </c>
      <c r="D194" s="37">
        <v>0</v>
      </c>
      <c r="E194" s="37">
        <v>0</v>
      </c>
      <c r="F194" s="37"/>
      <c r="G194" s="37"/>
    </row>
    <row r="195" spans="1:7" x14ac:dyDescent="0.25">
      <c r="A195" s="44" t="s">
        <v>554</v>
      </c>
      <c r="B195" s="39" t="s">
        <v>217</v>
      </c>
      <c r="C195" s="39" t="s">
        <v>219</v>
      </c>
      <c r="D195" s="40">
        <v>6.666666666666667</v>
      </c>
      <c r="E195" s="40">
        <v>6.75</v>
      </c>
      <c r="F195" s="40"/>
      <c r="G195" s="40"/>
    </row>
    <row r="196" spans="1:7" x14ac:dyDescent="0.25">
      <c r="A196" s="43" t="s">
        <v>553</v>
      </c>
      <c r="B196" s="36" t="s">
        <v>217</v>
      </c>
      <c r="C196" s="36" t="s">
        <v>218</v>
      </c>
      <c r="D196" s="37">
        <v>1.8181818181818181</v>
      </c>
      <c r="E196" s="37">
        <v>2.0833333333333335</v>
      </c>
      <c r="F196" s="37"/>
      <c r="G196" s="37"/>
    </row>
    <row r="197" spans="1:7" x14ac:dyDescent="0.25">
      <c r="A197" s="44" t="s">
        <v>552</v>
      </c>
      <c r="B197" s="39" t="s">
        <v>217</v>
      </c>
      <c r="C197" s="39" t="s">
        <v>220</v>
      </c>
      <c r="D197" s="40">
        <v>7.083333333333333</v>
      </c>
      <c r="E197" s="40">
        <v>7.083333333333333</v>
      </c>
      <c r="F197" s="40"/>
      <c r="G197" s="40"/>
    </row>
    <row r="198" spans="1:7" x14ac:dyDescent="0.25">
      <c r="A198" s="43" t="s">
        <v>551</v>
      </c>
      <c r="B198" s="36" t="s">
        <v>222</v>
      </c>
      <c r="C198" s="36" t="s">
        <v>225</v>
      </c>
      <c r="D198" s="37">
        <v>3.1666666666666665</v>
      </c>
      <c r="E198" s="37">
        <v>3.1666666666666665</v>
      </c>
      <c r="F198" s="37"/>
      <c r="G198" s="37"/>
    </row>
    <row r="199" spans="1:7" x14ac:dyDescent="0.25">
      <c r="A199" s="44" t="s">
        <v>550</v>
      </c>
      <c r="B199" s="39" t="s">
        <v>222</v>
      </c>
      <c r="C199" s="39" t="s">
        <v>224</v>
      </c>
      <c r="D199" s="40">
        <v>13.666666666666666</v>
      </c>
      <c r="E199" s="40">
        <v>14.333333333333334</v>
      </c>
      <c r="F199" s="40"/>
      <c r="G199" s="40"/>
    </row>
    <row r="200" spans="1:7" x14ac:dyDescent="0.25">
      <c r="A200" s="43" t="s">
        <v>549</v>
      </c>
      <c r="B200" s="36" t="s">
        <v>222</v>
      </c>
      <c r="C200" s="36" t="s">
        <v>229</v>
      </c>
      <c r="D200" s="37">
        <v>48.416666666666664</v>
      </c>
      <c r="E200" s="37">
        <v>47</v>
      </c>
      <c r="F200" s="37"/>
      <c r="G200" s="37"/>
    </row>
    <row r="201" spans="1:7" x14ac:dyDescent="0.25">
      <c r="A201" s="44" t="s">
        <v>548</v>
      </c>
      <c r="B201" s="39" t="s">
        <v>222</v>
      </c>
      <c r="C201" s="39" t="s">
        <v>223</v>
      </c>
      <c r="D201" s="40">
        <v>14.333333333333334</v>
      </c>
      <c r="E201" s="40">
        <v>12.833333333333334</v>
      </c>
      <c r="F201" s="40"/>
      <c r="G201" s="40"/>
    </row>
    <row r="202" spans="1:7" x14ac:dyDescent="0.25">
      <c r="A202" s="43" t="s">
        <v>547</v>
      </c>
      <c r="B202" s="36" t="s">
        <v>222</v>
      </c>
      <c r="C202" s="36" t="s">
        <v>227</v>
      </c>
      <c r="D202" s="37">
        <v>0.83333333333333337</v>
      </c>
      <c r="E202" s="37">
        <v>0.33333333333333331</v>
      </c>
      <c r="F202" s="37"/>
      <c r="G202" s="37"/>
    </row>
    <row r="203" spans="1:7" x14ac:dyDescent="0.25">
      <c r="A203" s="44" t="s">
        <v>546</v>
      </c>
      <c r="B203" s="39" t="s">
        <v>222</v>
      </c>
      <c r="C203" s="39" t="s">
        <v>226</v>
      </c>
      <c r="D203" s="40">
        <v>2.6666666666666665</v>
      </c>
      <c r="E203" s="40">
        <v>2.25</v>
      </c>
      <c r="F203" s="40"/>
      <c r="G203" s="40"/>
    </row>
    <row r="204" spans="1:7" x14ac:dyDescent="0.25">
      <c r="A204" s="43" t="s">
        <v>545</v>
      </c>
      <c r="B204" s="36" t="s">
        <v>222</v>
      </c>
      <c r="C204" s="36" t="s">
        <v>228</v>
      </c>
      <c r="D204" s="37">
        <v>48.666666666666664</v>
      </c>
      <c r="E204" s="37">
        <v>50.666666666666664</v>
      </c>
      <c r="F204" s="37"/>
      <c r="G204" s="37"/>
    </row>
    <row r="205" spans="1:7" x14ac:dyDescent="0.25">
      <c r="A205" s="44" t="s">
        <v>540</v>
      </c>
      <c r="B205" s="39" t="s">
        <v>230</v>
      </c>
      <c r="C205" s="39" t="s">
        <v>233</v>
      </c>
      <c r="D205" s="40">
        <v>9.0909090909090912E-2</v>
      </c>
      <c r="E205" s="40">
        <v>0</v>
      </c>
      <c r="F205" s="40"/>
      <c r="G205" s="40"/>
    </row>
    <row r="206" spans="1:7" x14ac:dyDescent="0.25">
      <c r="A206" s="43" t="s">
        <v>539</v>
      </c>
      <c r="B206" s="36" t="s">
        <v>230</v>
      </c>
      <c r="C206" s="36" t="s">
        <v>232</v>
      </c>
      <c r="D206" s="37">
        <v>0</v>
      </c>
      <c r="E206" s="37">
        <v>0</v>
      </c>
      <c r="F206" s="37"/>
      <c r="G206" s="37"/>
    </row>
    <row r="207" spans="1:7" x14ac:dyDescent="0.25">
      <c r="A207" s="44" t="s">
        <v>538</v>
      </c>
      <c r="B207" s="39" t="s">
        <v>230</v>
      </c>
      <c r="C207" s="39" t="s">
        <v>231</v>
      </c>
      <c r="D207" s="40">
        <v>0.41666666666666669</v>
      </c>
      <c r="E207" s="40">
        <v>0.75</v>
      </c>
      <c r="F207" s="40"/>
      <c r="G207" s="40"/>
    </row>
    <row r="208" spans="1:7" x14ac:dyDescent="0.25">
      <c r="A208" s="43" t="s">
        <v>537</v>
      </c>
      <c r="B208" s="36" t="s">
        <v>230</v>
      </c>
      <c r="C208" s="36" t="s">
        <v>234</v>
      </c>
      <c r="D208" s="37">
        <v>8.5</v>
      </c>
      <c r="E208" s="37">
        <v>7.083333333333333</v>
      </c>
      <c r="F208" s="37"/>
      <c r="G208" s="37"/>
    </row>
    <row r="209" spans="1:7" x14ac:dyDescent="0.25">
      <c r="A209" s="44" t="s">
        <v>536</v>
      </c>
      <c r="B209" s="39" t="s">
        <v>235</v>
      </c>
      <c r="C209" s="39" t="s">
        <v>239</v>
      </c>
      <c r="D209" s="40">
        <v>225.83333333333334</v>
      </c>
      <c r="E209" s="40">
        <v>226.83333333333334</v>
      </c>
      <c r="F209" s="40"/>
      <c r="G209" s="40"/>
    </row>
    <row r="210" spans="1:7" x14ac:dyDescent="0.25">
      <c r="A210" s="43" t="s">
        <v>535</v>
      </c>
      <c r="B210" s="36" t="s">
        <v>235</v>
      </c>
      <c r="C210" s="36" t="s">
        <v>242</v>
      </c>
      <c r="D210" s="37">
        <v>121.58333333333333</v>
      </c>
      <c r="E210" s="37">
        <v>124.91666666666667</v>
      </c>
      <c r="F210" s="37"/>
      <c r="G210" s="37"/>
    </row>
    <row r="211" spans="1:7" x14ac:dyDescent="0.25">
      <c r="A211" s="44" t="s">
        <v>534</v>
      </c>
      <c r="B211" s="39" t="s">
        <v>235</v>
      </c>
      <c r="C211" s="39" t="s">
        <v>246</v>
      </c>
      <c r="D211" s="40">
        <v>148.33333333333334</v>
      </c>
      <c r="E211" s="40">
        <v>153.08333333333334</v>
      </c>
      <c r="F211" s="40"/>
      <c r="G211" s="40"/>
    </row>
    <row r="212" spans="1:7" x14ac:dyDescent="0.25">
      <c r="A212" s="43" t="s">
        <v>533</v>
      </c>
      <c r="B212" s="36" t="s">
        <v>235</v>
      </c>
      <c r="C212" s="36" t="s">
        <v>238</v>
      </c>
      <c r="D212" s="37">
        <v>282.33333333333331</v>
      </c>
      <c r="E212" s="37">
        <v>287.75</v>
      </c>
      <c r="F212" s="37"/>
      <c r="G212" s="37"/>
    </row>
    <row r="213" spans="1:7" x14ac:dyDescent="0.25">
      <c r="A213" s="44" t="s">
        <v>532</v>
      </c>
      <c r="B213" s="39" t="s">
        <v>235</v>
      </c>
      <c r="C213" s="39" t="s">
        <v>236</v>
      </c>
      <c r="D213" s="40">
        <v>52.416666666666664</v>
      </c>
      <c r="E213" s="40">
        <v>52.25</v>
      </c>
      <c r="F213" s="40"/>
      <c r="G213" s="40"/>
    </row>
    <row r="214" spans="1:7" x14ac:dyDescent="0.25">
      <c r="A214" s="43" t="s">
        <v>531</v>
      </c>
      <c r="B214" s="36" t="s">
        <v>235</v>
      </c>
      <c r="C214" s="36" t="s">
        <v>244</v>
      </c>
      <c r="D214" s="37">
        <v>123.5</v>
      </c>
      <c r="E214" s="37">
        <v>121.5</v>
      </c>
      <c r="F214" s="37"/>
      <c r="G214" s="37"/>
    </row>
    <row r="215" spans="1:7" x14ac:dyDescent="0.25">
      <c r="A215" s="44" t="s">
        <v>530</v>
      </c>
      <c r="B215" s="39" t="s">
        <v>235</v>
      </c>
      <c r="C215" s="39" t="s">
        <v>241</v>
      </c>
      <c r="D215" s="40">
        <v>0</v>
      </c>
      <c r="E215" s="40">
        <v>0.16666666666666666</v>
      </c>
      <c r="F215" s="40"/>
      <c r="G215" s="40"/>
    </row>
    <row r="216" spans="1:7" x14ac:dyDescent="0.25">
      <c r="A216" s="43" t="s">
        <v>529</v>
      </c>
      <c r="B216" s="36" t="s">
        <v>235</v>
      </c>
      <c r="C216" s="36" t="s">
        <v>245</v>
      </c>
      <c r="D216" s="37">
        <v>53.083333333333336</v>
      </c>
      <c r="E216" s="37">
        <v>51.083333333333336</v>
      </c>
      <c r="F216" s="37"/>
      <c r="G216" s="37"/>
    </row>
    <row r="217" spans="1:7" x14ac:dyDescent="0.25">
      <c r="A217" s="44" t="s">
        <v>528</v>
      </c>
      <c r="B217" s="39" t="s">
        <v>235</v>
      </c>
      <c r="C217" s="39" t="s">
        <v>247</v>
      </c>
      <c r="D217" s="40">
        <v>76.666666666666671</v>
      </c>
      <c r="E217" s="40">
        <v>78.583333333333329</v>
      </c>
      <c r="F217" s="40"/>
      <c r="G217" s="40"/>
    </row>
    <row r="218" spans="1:7" x14ac:dyDescent="0.25">
      <c r="A218" s="43" t="s">
        <v>527</v>
      </c>
      <c r="B218" s="36" t="s">
        <v>235</v>
      </c>
      <c r="C218" s="36" t="s">
        <v>243</v>
      </c>
      <c r="D218" s="37">
        <v>29.416666666666668</v>
      </c>
      <c r="E218" s="37">
        <v>33.083333333333336</v>
      </c>
      <c r="F218" s="37"/>
      <c r="G218" s="37"/>
    </row>
    <row r="219" spans="1:7" x14ac:dyDescent="0.25">
      <c r="A219" s="44" t="s">
        <v>526</v>
      </c>
      <c r="B219" s="39" t="s">
        <v>235</v>
      </c>
      <c r="C219" s="39" t="s">
        <v>249</v>
      </c>
      <c r="D219" s="40">
        <v>29.333333333333332</v>
      </c>
      <c r="E219" s="40">
        <v>29.083333333333332</v>
      </c>
      <c r="F219" s="40"/>
      <c r="G219" s="40"/>
    </row>
    <row r="220" spans="1:7" x14ac:dyDescent="0.25">
      <c r="A220" s="43" t="s">
        <v>525</v>
      </c>
      <c r="B220" s="36" t="s">
        <v>235</v>
      </c>
      <c r="C220" s="36" t="s">
        <v>237</v>
      </c>
      <c r="D220" s="37">
        <v>4.333333333333333</v>
      </c>
      <c r="E220" s="37">
        <v>4.75</v>
      </c>
      <c r="F220" s="37"/>
      <c r="G220" s="37"/>
    </row>
    <row r="221" spans="1:7" x14ac:dyDescent="0.25">
      <c r="A221" s="44" t="s">
        <v>524</v>
      </c>
      <c r="B221" s="39" t="s">
        <v>235</v>
      </c>
      <c r="C221" s="39" t="s">
        <v>240</v>
      </c>
      <c r="D221" s="40">
        <v>28.25</v>
      </c>
      <c r="E221" s="40">
        <v>28.916666666666668</v>
      </c>
      <c r="F221" s="40"/>
      <c r="G221" s="40"/>
    </row>
    <row r="222" spans="1:7" x14ac:dyDescent="0.25">
      <c r="A222" s="43" t="s">
        <v>523</v>
      </c>
      <c r="B222" s="36" t="s">
        <v>235</v>
      </c>
      <c r="C222" s="48" t="s">
        <v>248</v>
      </c>
      <c r="D222" s="37">
        <v>9.3333333333333339</v>
      </c>
      <c r="E222" s="37">
        <v>35.583333333333336</v>
      </c>
      <c r="F222" s="37"/>
      <c r="G222" s="37"/>
    </row>
    <row r="223" spans="1:7" x14ac:dyDescent="0.25">
      <c r="A223" s="44" t="s">
        <v>518</v>
      </c>
      <c r="B223" s="39" t="s">
        <v>250</v>
      </c>
      <c r="C223" s="39" t="s">
        <v>263</v>
      </c>
      <c r="D223" s="40">
        <v>708.58333333333337</v>
      </c>
      <c r="E223" s="40">
        <v>695.75</v>
      </c>
      <c r="F223" s="40"/>
      <c r="G223" s="40"/>
    </row>
    <row r="224" spans="1:7" x14ac:dyDescent="0.25">
      <c r="A224" s="43" t="s">
        <v>517</v>
      </c>
      <c r="B224" s="36" t="s">
        <v>250</v>
      </c>
      <c r="C224" s="36" t="s">
        <v>261</v>
      </c>
      <c r="D224" s="37">
        <v>0.66666666666666663</v>
      </c>
      <c r="E224" s="37">
        <v>8.3333333333333329E-2</v>
      </c>
      <c r="F224" s="37"/>
      <c r="G224" s="37"/>
    </row>
    <row r="225" spans="1:7" x14ac:dyDescent="0.25">
      <c r="A225" s="44" t="s">
        <v>516</v>
      </c>
      <c r="B225" s="39" t="s">
        <v>250</v>
      </c>
      <c r="C225" s="39" t="s">
        <v>256</v>
      </c>
      <c r="D225" s="40">
        <v>0.25</v>
      </c>
      <c r="E225" s="40">
        <v>0.41666666666666669</v>
      </c>
      <c r="F225" s="40"/>
      <c r="G225" s="40"/>
    </row>
    <row r="226" spans="1:7" x14ac:dyDescent="0.25">
      <c r="A226" s="43" t="s">
        <v>515</v>
      </c>
      <c r="B226" s="36" t="s">
        <v>250</v>
      </c>
      <c r="C226" s="48" t="s">
        <v>260</v>
      </c>
      <c r="D226" s="37">
        <v>6.5</v>
      </c>
      <c r="E226" s="37">
        <v>9</v>
      </c>
      <c r="F226" s="37"/>
      <c r="G226" s="37"/>
    </row>
    <row r="227" spans="1:7" x14ac:dyDescent="0.25">
      <c r="A227" s="44" t="s">
        <v>514</v>
      </c>
      <c r="B227" s="39" t="s">
        <v>250</v>
      </c>
      <c r="C227" s="39" t="s">
        <v>259</v>
      </c>
      <c r="D227" s="40">
        <v>34.5</v>
      </c>
      <c r="E227" s="40">
        <v>39</v>
      </c>
      <c r="F227" s="40"/>
      <c r="G227" s="40"/>
    </row>
    <row r="228" spans="1:7" x14ac:dyDescent="0.25">
      <c r="A228" s="43" t="s">
        <v>513</v>
      </c>
      <c r="B228" s="36" t="s">
        <v>250</v>
      </c>
      <c r="C228" s="36" t="s">
        <v>258</v>
      </c>
      <c r="D228" s="37">
        <v>148</v>
      </c>
      <c r="E228" s="37">
        <v>147.08333333333334</v>
      </c>
      <c r="F228" s="37"/>
      <c r="G228" s="37"/>
    </row>
    <row r="229" spans="1:7" x14ac:dyDescent="0.25">
      <c r="A229" s="44" t="s">
        <v>512</v>
      </c>
      <c r="B229" s="39" t="s">
        <v>250</v>
      </c>
      <c r="C229" s="39" t="s">
        <v>251</v>
      </c>
      <c r="D229" s="40">
        <v>267.83333333333331</v>
      </c>
      <c r="E229" s="40">
        <v>270.91666666666669</v>
      </c>
      <c r="F229" s="40"/>
      <c r="G229" s="40"/>
    </row>
    <row r="230" spans="1:7" x14ac:dyDescent="0.25">
      <c r="A230" s="43" t="s">
        <v>511</v>
      </c>
      <c r="B230" s="36" t="s">
        <v>250</v>
      </c>
      <c r="C230" s="36" t="s">
        <v>255</v>
      </c>
      <c r="D230" s="37">
        <v>8.8333333333333339</v>
      </c>
      <c r="E230" s="37">
        <v>9.9166666666666661</v>
      </c>
      <c r="F230" s="37"/>
      <c r="G230" s="37"/>
    </row>
    <row r="231" spans="1:7" x14ac:dyDescent="0.25">
      <c r="A231" s="44" t="s">
        <v>510</v>
      </c>
      <c r="B231" s="39" t="s">
        <v>250</v>
      </c>
      <c r="C231" s="39" t="s">
        <v>252</v>
      </c>
      <c r="D231" s="40">
        <v>115.5</v>
      </c>
      <c r="E231" s="40">
        <v>115.5</v>
      </c>
      <c r="F231" s="40"/>
      <c r="G231" s="40"/>
    </row>
    <row r="232" spans="1:7" x14ac:dyDescent="0.25">
      <c r="A232" s="43" t="s">
        <v>509</v>
      </c>
      <c r="B232" s="36" t="s">
        <v>250</v>
      </c>
      <c r="C232" s="36" t="s">
        <v>254</v>
      </c>
      <c r="D232" s="37">
        <v>94.833333333333329</v>
      </c>
      <c r="E232" s="37">
        <v>91.333333333333329</v>
      </c>
      <c r="F232" s="37"/>
      <c r="G232" s="37"/>
    </row>
    <row r="233" spans="1:7" x14ac:dyDescent="0.25">
      <c r="A233" s="44" t="s">
        <v>508</v>
      </c>
      <c r="B233" s="39" t="s">
        <v>250</v>
      </c>
      <c r="C233" s="39" t="s">
        <v>257</v>
      </c>
      <c r="D233" s="40">
        <v>12</v>
      </c>
      <c r="E233" s="40">
        <v>12.416666666666666</v>
      </c>
      <c r="F233" s="40"/>
      <c r="G233" s="40"/>
    </row>
    <row r="234" spans="1:7" x14ac:dyDescent="0.25">
      <c r="A234" s="43" t="s">
        <v>507</v>
      </c>
      <c r="B234" s="36" t="s">
        <v>250</v>
      </c>
      <c r="C234" s="36" t="s">
        <v>264</v>
      </c>
      <c r="D234" s="37">
        <v>62.75</v>
      </c>
      <c r="E234" s="37">
        <v>61</v>
      </c>
      <c r="F234" s="37"/>
      <c r="G234" s="37"/>
    </row>
    <row r="235" spans="1:7" x14ac:dyDescent="0.25">
      <c r="A235" s="44" t="s">
        <v>506</v>
      </c>
      <c r="B235" s="39" t="s">
        <v>250</v>
      </c>
      <c r="C235" s="47" t="s">
        <v>253</v>
      </c>
      <c r="D235" s="40">
        <v>26.916666666666668</v>
      </c>
      <c r="E235" s="40">
        <v>26.583333333333332</v>
      </c>
      <c r="F235" s="40"/>
      <c r="G235" s="40"/>
    </row>
    <row r="236" spans="1:7" x14ac:dyDescent="0.25">
      <c r="A236" s="43" t="s">
        <v>505</v>
      </c>
      <c r="B236" s="36" t="s">
        <v>250</v>
      </c>
      <c r="C236" s="48" t="s">
        <v>262</v>
      </c>
      <c r="D236" s="37">
        <v>0</v>
      </c>
      <c r="E236" s="37">
        <v>21.833333333333332</v>
      </c>
      <c r="F236" s="37"/>
      <c r="G236" s="37"/>
    </row>
    <row r="237" spans="1:7" x14ac:dyDescent="0.25">
      <c r="A237" s="44" t="s">
        <v>488</v>
      </c>
      <c r="B237" s="39" t="s">
        <v>265</v>
      </c>
      <c r="C237" s="39" t="s">
        <v>274</v>
      </c>
      <c r="D237" s="40">
        <v>0</v>
      </c>
      <c r="E237" s="40">
        <v>0</v>
      </c>
      <c r="F237" s="40"/>
      <c r="G237" s="40"/>
    </row>
    <row r="238" spans="1:7" x14ac:dyDescent="0.25">
      <c r="A238" s="43" t="s">
        <v>487</v>
      </c>
      <c r="B238" s="36" t="s">
        <v>265</v>
      </c>
      <c r="C238" s="36" t="s">
        <v>266</v>
      </c>
      <c r="D238" s="37">
        <v>1.3333333333333333</v>
      </c>
      <c r="E238" s="37">
        <v>1.8333333333333333</v>
      </c>
      <c r="F238" s="37"/>
      <c r="G238" s="37"/>
    </row>
    <row r="239" spans="1:7" x14ac:dyDescent="0.25">
      <c r="A239" s="44" t="s">
        <v>486</v>
      </c>
      <c r="B239" s="39" t="s">
        <v>265</v>
      </c>
      <c r="C239" s="39" t="s">
        <v>277</v>
      </c>
      <c r="D239" s="40">
        <v>1.5454545454545454</v>
      </c>
      <c r="E239" s="40">
        <v>2.1666666666666665</v>
      </c>
      <c r="F239" s="40"/>
      <c r="G239" s="40"/>
    </row>
    <row r="240" spans="1:7" x14ac:dyDescent="0.25">
      <c r="A240" s="43" t="s">
        <v>485</v>
      </c>
      <c r="B240" s="36" t="s">
        <v>265</v>
      </c>
      <c r="C240" s="36" t="s">
        <v>276</v>
      </c>
      <c r="D240" s="37">
        <v>4.833333333333333</v>
      </c>
      <c r="E240" s="37">
        <v>5.5</v>
      </c>
      <c r="F240" s="37"/>
      <c r="G240" s="37"/>
    </row>
    <row r="241" spans="1:7" x14ac:dyDescent="0.25">
      <c r="A241" s="44" t="s">
        <v>484</v>
      </c>
      <c r="B241" s="39" t="s">
        <v>265</v>
      </c>
      <c r="C241" s="39" t="s">
        <v>268</v>
      </c>
      <c r="D241" s="40">
        <v>7.416666666666667</v>
      </c>
      <c r="E241" s="40">
        <v>6.583333333333333</v>
      </c>
      <c r="F241" s="40"/>
      <c r="G241" s="40"/>
    </row>
    <row r="242" spans="1:7" x14ac:dyDescent="0.25">
      <c r="A242" s="43" t="s">
        <v>483</v>
      </c>
      <c r="B242" s="36" t="s">
        <v>265</v>
      </c>
      <c r="C242" s="36" t="s">
        <v>271</v>
      </c>
      <c r="D242" s="37">
        <v>2.25</v>
      </c>
      <c r="E242" s="37">
        <v>2.5</v>
      </c>
      <c r="F242" s="37"/>
      <c r="G242" s="37"/>
    </row>
    <row r="243" spans="1:7" x14ac:dyDescent="0.25">
      <c r="A243" s="44" t="s">
        <v>482</v>
      </c>
      <c r="B243" s="39" t="s">
        <v>265</v>
      </c>
      <c r="C243" s="39" t="s">
        <v>275</v>
      </c>
      <c r="D243" s="40">
        <v>0</v>
      </c>
      <c r="E243" s="40">
        <v>0</v>
      </c>
      <c r="F243" s="40"/>
      <c r="G243" s="40"/>
    </row>
    <row r="244" spans="1:7" x14ac:dyDescent="0.25">
      <c r="A244" s="43" t="s">
        <v>481</v>
      </c>
      <c r="B244" s="36" t="s">
        <v>265</v>
      </c>
      <c r="C244" s="36" t="s">
        <v>269</v>
      </c>
      <c r="D244" s="37">
        <v>0.33333333333333331</v>
      </c>
      <c r="E244" s="37">
        <v>0.58333333333333337</v>
      </c>
      <c r="F244" s="37"/>
      <c r="G244" s="37"/>
    </row>
    <row r="245" spans="1:7" x14ac:dyDescent="0.25">
      <c r="A245" s="44" t="s">
        <v>480</v>
      </c>
      <c r="B245" s="39" t="s">
        <v>265</v>
      </c>
      <c r="C245" s="39" t="s">
        <v>267</v>
      </c>
      <c r="D245" s="40">
        <v>0.91666666666666663</v>
      </c>
      <c r="E245" s="40">
        <v>0.83333333333333337</v>
      </c>
      <c r="F245" s="40"/>
      <c r="G245" s="40"/>
    </row>
    <row r="246" spans="1:7" x14ac:dyDescent="0.25">
      <c r="A246" s="43" t="s">
        <v>479</v>
      </c>
      <c r="B246" s="36" t="s">
        <v>265</v>
      </c>
      <c r="C246" s="36" t="s">
        <v>272</v>
      </c>
      <c r="D246" s="37">
        <v>0</v>
      </c>
      <c r="E246" s="37">
        <v>0</v>
      </c>
      <c r="F246" s="37"/>
      <c r="G246" s="37"/>
    </row>
    <row r="247" spans="1:7" x14ac:dyDescent="0.25">
      <c r="A247" s="44" t="s">
        <v>478</v>
      </c>
      <c r="B247" s="39" t="s">
        <v>265</v>
      </c>
      <c r="C247" s="39" t="s">
        <v>273</v>
      </c>
      <c r="D247" s="40">
        <v>0.18181818181818182</v>
      </c>
      <c r="E247" s="40">
        <v>0.41666666666666669</v>
      </c>
      <c r="F247" s="40"/>
      <c r="G247" s="40"/>
    </row>
    <row r="248" spans="1:7" x14ac:dyDescent="0.25">
      <c r="A248" s="43" t="s">
        <v>477</v>
      </c>
      <c r="B248" s="36" t="s">
        <v>265</v>
      </c>
      <c r="C248" s="36" t="s">
        <v>270</v>
      </c>
      <c r="D248" s="37">
        <v>0.72727272727272729</v>
      </c>
      <c r="E248" s="37">
        <v>1.25</v>
      </c>
      <c r="F248" s="37"/>
      <c r="G248" s="37"/>
    </row>
    <row r="249" spans="1:7" x14ac:dyDescent="0.25">
      <c r="A249" s="44" t="s">
        <v>476</v>
      </c>
      <c r="B249" s="39" t="s">
        <v>278</v>
      </c>
      <c r="C249" s="39" t="s">
        <v>286</v>
      </c>
      <c r="D249" s="40">
        <v>53.583333333333336</v>
      </c>
      <c r="E249" s="40">
        <v>52</v>
      </c>
      <c r="F249" s="40"/>
      <c r="G249" s="40"/>
    </row>
    <row r="250" spans="1:7" x14ac:dyDescent="0.25">
      <c r="A250" s="43" t="s">
        <v>475</v>
      </c>
      <c r="B250" s="36" t="s">
        <v>278</v>
      </c>
      <c r="C250" s="36" t="s">
        <v>280</v>
      </c>
      <c r="D250" s="37">
        <v>157.83333333333334</v>
      </c>
      <c r="E250" s="37">
        <v>160.41666666666666</v>
      </c>
      <c r="F250" s="37"/>
      <c r="G250" s="37"/>
    </row>
    <row r="251" spans="1:7" x14ac:dyDescent="0.25">
      <c r="A251" s="44" t="s">
        <v>474</v>
      </c>
      <c r="B251" s="39" t="s">
        <v>278</v>
      </c>
      <c r="C251" s="39" t="s">
        <v>285</v>
      </c>
      <c r="D251" s="40">
        <v>57.666666666666664</v>
      </c>
      <c r="E251" s="40">
        <v>54.25</v>
      </c>
      <c r="F251" s="40"/>
      <c r="G251" s="40"/>
    </row>
    <row r="252" spans="1:7" x14ac:dyDescent="0.25">
      <c r="A252" s="43" t="s">
        <v>473</v>
      </c>
      <c r="B252" s="36" t="s">
        <v>278</v>
      </c>
      <c r="C252" s="36" t="s">
        <v>281</v>
      </c>
      <c r="D252" s="37">
        <v>88.416666666666671</v>
      </c>
      <c r="E252" s="37">
        <v>91.916666666666671</v>
      </c>
      <c r="F252" s="37"/>
      <c r="G252" s="37"/>
    </row>
    <row r="253" spans="1:7" x14ac:dyDescent="0.25">
      <c r="A253" s="44" t="s">
        <v>472</v>
      </c>
      <c r="B253" s="39" t="s">
        <v>278</v>
      </c>
      <c r="C253" s="39" t="s">
        <v>282</v>
      </c>
      <c r="D253" s="40">
        <v>6.75</v>
      </c>
      <c r="E253" s="40">
        <v>7.5</v>
      </c>
      <c r="F253" s="40"/>
      <c r="G253" s="40"/>
    </row>
    <row r="254" spans="1:7" x14ac:dyDescent="0.25">
      <c r="A254" s="43" t="s">
        <v>471</v>
      </c>
      <c r="B254" s="36" t="s">
        <v>278</v>
      </c>
      <c r="C254" s="36" t="s">
        <v>279</v>
      </c>
      <c r="D254" s="37">
        <v>1.1666666666666667</v>
      </c>
      <c r="E254" s="37">
        <v>1.4166666666666667</v>
      </c>
      <c r="F254" s="37"/>
      <c r="G254" s="37"/>
    </row>
    <row r="255" spans="1:7" x14ac:dyDescent="0.25">
      <c r="A255" s="44" t="s">
        <v>470</v>
      </c>
      <c r="B255" s="39" t="s">
        <v>278</v>
      </c>
      <c r="C255" s="39" t="s">
        <v>283</v>
      </c>
      <c r="D255" s="40">
        <v>23.583333333333332</v>
      </c>
      <c r="E255" s="40">
        <v>22.25</v>
      </c>
      <c r="F255" s="40"/>
      <c r="G255" s="40"/>
    </row>
    <row r="256" spans="1:7" x14ac:dyDescent="0.25">
      <c r="A256" s="43" t="s">
        <v>469</v>
      </c>
      <c r="B256" s="36" t="s">
        <v>278</v>
      </c>
      <c r="C256" s="36" t="s">
        <v>284</v>
      </c>
      <c r="D256" s="37">
        <v>14</v>
      </c>
      <c r="E256" s="37">
        <v>12.666666666666666</v>
      </c>
      <c r="F256" s="37"/>
      <c r="G256" s="37"/>
    </row>
    <row r="257" spans="1:7" x14ac:dyDescent="0.25">
      <c r="A257" s="44" t="s">
        <v>444</v>
      </c>
      <c r="B257" s="39" t="s">
        <v>287</v>
      </c>
      <c r="C257" s="39" t="s">
        <v>288</v>
      </c>
      <c r="D257" s="40">
        <v>4.916666666666667</v>
      </c>
      <c r="E257" s="40">
        <v>5.333333333333333</v>
      </c>
      <c r="F257" s="40"/>
      <c r="G257" s="40"/>
    </row>
    <row r="258" spans="1:7" x14ac:dyDescent="0.25">
      <c r="A258" s="43" t="s">
        <v>443</v>
      </c>
      <c r="B258" s="36" t="s">
        <v>289</v>
      </c>
      <c r="C258" s="36" t="s">
        <v>292</v>
      </c>
      <c r="D258" s="37">
        <v>0.66666666666666663</v>
      </c>
      <c r="E258" s="37">
        <v>0.91666666666666663</v>
      </c>
      <c r="F258" s="37"/>
      <c r="G258" s="37"/>
    </row>
    <row r="259" spans="1:7" x14ac:dyDescent="0.25">
      <c r="A259" s="44" t="s">
        <v>442</v>
      </c>
      <c r="B259" s="39" t="s">
        <v>289</v>
      </c>
      <c r="C259" s="39" t="s">
        <v>296</v>
      </c>
      <c r="D259" s="40">
        <v>43.666666666666664</v>
      </c>
      <c r="E259" s="40">
        <v>43.583333333333336</v>
      </c>
      <c r="F259" s="40"/>
      <c r="G259" s="40"/>
    </row>
    <row r="260" spans="1:7" x14ac:dyDescent="0.25">
      <c r="A260" s="43" t="s">
        <v>441</v>
      </c>
      <c r="B260" s="36" t="s">
        <v>289</v>
      </c>
      <c r="C260" s="36" t="s">
        <v>290</v>
      </c>
      <c r="D260" s="37">
        <v>15.583333333333334</v>
      </c>
      <c r="E260" s="37">
        <v>15.166666666666666</v>
      </c>
      <c r="F260" s="37"/>
      <c r="G260" s="37"/>
    </row>
    <row r="261" spans="1:7" x14ac:dyDescent="0.25">
      <c r="A261" s="44" t="s">
        <v>440</v>
      </c>
      <c r="B261" s="39" t="s">
        <v>289</v>
      </c>
      <c r="C261" s="39" t="s">
        <v>294</v>
      </c>
      <c r="D261" s="40">
        <v>0.91666666666666663</v>
      </c>
      <c r="E261" s="40">
        <v>0.66666666666666663</v>
      </c>
      <c r="F261" s="40"/>
      <c r="G261" s="40"/>
    </row>
    <row r="262" spans="1:7" x14ac:dyDescent="0.25">
      <c r="A262" s="43" t="s">
        <v>439</v>
      </c>
      <c r="B262" s="36" t="s">
        <v>289</v>
      </c>
      <c r="C262" s="36" t="s">
        <v>291</v>
      </c>
      <c r="D262" s="37">
        <v>5.583333333333333</v>
      </c>
      <c r="E262" s="37">
        <v>5.833333333333333</v>
      </c>
      <c r="F262" s="37"/>
      <c r="G262" s="37"/>
    </row>
    <row r="263" spans="1:7" x14ac:dyDescent="0.25">
      <c r="A263" s="44" t="s">
        <v>438</v>
      </c>
      <c r="B263" s="39" t="s">
        <v>289</v>
      </c>
      <c r="C263" s="39" t="s">
        <v>295</v>
      </c>
      <c r="D263" s="40">
        <v>1.5</v>
      </c>
      <c r="E263" s="40">
        <v>1.8333333333333333</v>
      </c>
      <c r="F263" s="40"/>
      <c r="G263" s="40"/>
    </row>
    <row r="264" spans="1:7" x14ac:dyDescent="0.25">
      <c r="A264" s="43" t="s">
        <v>437</v>
      </c>
      <c r="B264" s="36" t="s">
        <v>289</v>
      </c>
      <c r="C264" s="36" t="s">
        <v>293</v>
      </c>
      <c r="D264" s="37">
        <v>8.3333333333333329E-2</v>
      </c>
      <c r="E264" s="37">
        <v>0.33333333333333331</v>
      </c>
      <c r="F264" s="37"/>
      <c r="G264" s="37"/>
    </row>
    <row r="265" spans="1:7" x14ac:dyDescent="0.25">
      <c r="A265" s="44" t="s">
        <v>434</v>
      </c>
      <c r="B265" s="39" t="s">
        <v>297</v>
      </c>
      <c r="C265" s="39" t="s">
        <v>298</v>
      </c>
      <c r="D265" s="40">
        <v>204.66666666666666</v>
      </c>
      <c r="E265" s="40">
        <v>206.5</v>
      </c>
      <c r="F265" s="40"/>
      <c r="G265" s="40"/>
    </row>
    <row r="266" spans="1:7" x14ac:dyDescent="0.25">
      <c r="A266" s="43" t="s">
        <v>433</v>
      </c>
      <c r="B266" s="36" t="s">
        <v>297</v>
      </c>
      <c r="C266" s="36" t="s">
        <v>300</v>
      </c>
      <c r="D266" s="37">
        <v>67.416666666666671</v>
      </c>
      <c r="E266" s="37">
        <v>74.916666666666657</v>
      </c>
      <c r="F266" s="37"/>
      <c r="G266" s="37"/>
    </row>
    <row r="267" spans="1:7" x14ac:dyDescent="0.25">
      <c r="A267" s="44" t="s">
        <v>432</v>
      </c>
      <c r="B267" s="39" t="s">
        <v>297</v>
      </c>
      <c r="C267" s="39" t="s">
        <v>299</v>
      </c>
      <c r="D267" s="40">
        <v>45.916666666666671</v>
      </c>
      <c r="E267" s="40">
        <v>47.916666666666664</v>
      </c>
      <c r="F267" s="40"/>
      <c r="G267" s="40"/>
    </row>
    <row r="268" spans="1:7" x14ac:dyDescent="0.25">
      <c r="A268" s="43" t="s">
        <v>431</v>
      </c>
      <c r="B268" s="36" t="s">
        <v>297</v>
      </c>
      <c r="C268" s="36" t="s">
        <v>301</v>
      </c>
      <c r="D268" s="37">
        <v>64.083333333333329</v>
      </c>
      <c r="E268" s="37">
        <v>69.083333333333329</v>
      </c>
      <c r="F268" s="37"/>
      <c r="G268" s="37"/>
    </row>
    <row r="269" spans="1:7" x14ac:dyDescent="0.25">
      <c r="A269" s="44" t="s">
        <v>430</v>
      </c>
      <c r="B269" s="39" t="s">
        <v>297</v>
      </c>
      <c r="C269" s="39" t="s">
        <v>302</v>
      </c>
      <c r="D269" s="40">
        <v>37.25</v>
      </c>
      <c r="E269" s="40">
        <v>35</v>
      </c>
      <c r="F269" s="40"/>
      <c r="G269" s="40"/>
    </row>
    <row r="270" spans="1:7" x14ac:dyDescent="0.25">
      <c r="A270" s="43" t="s">
        <v>429</v>
      </c>
      <c r="B270" s="36" t="s">
        <v>297</v>
      </c>
      <c r="C270" s="36" t="s">
        <v>304</v>
      </c>
      <c r="D270" s="37">
        <v>33.916666666666664</v>
      </c>
      <c r="E270" s="37">
        <v>39</v>
      </c>
      <c r="F270" s="37"/>
      <c r="G270" s="37"/>
    </row>
    <row r="271" spans="1:7" x14ac:dyDescent="0.25">
      <c r="A271" s="44" t="s">
        <v>428</v>
      </c>
      <c r="B271" s="39" t="s">
        <v>297</v>
      </c>
      <c r="C271" s="39" t="s">
        <v>303</v>
      </c>
      <c r="D271" s="40">
        <v>28.333333333333332</v>
      </c>
      <c r="E271" s="40">
        <v>26.916666666666668</v>
      </c>
      <c r="F271" s="40"/>
      <c r="G271" s="40"/>
    </row>
    <row r="272" spans="1:7" x14ac:dyDescent="0.25">
      <c r="A272" s="43" t="s">
        <v>423</v>
      </c>
      <c r="B272" s="36" t="s">
        <v>297</v>
      </c>
      <c r="C272" s="36" t="s">
        <v>422</v>
      </c>
      <c r="D272" s="37">
        <v>7.916666666666667</v>
      </c>
      <c r="E272" s="37">
        <v>6.583333333333333</v>
      </c>
      <c r="F272" s="37"/>
      <c r="G272" s="37"/>
    </row>
    <row r="273" spans="1:7" hidden="1" x14ac:dyDescent="0.25">
      <c r="A273" s="44" t="s">
        <v>417</v>
      </c>
      <c r="B273" s="39" t="s">
        <v>305</v>
      </c>
      <c r="C273" s="39" t="s">
        <v>310</v>
      </c>
      <c r="D273" s="40">
        <v>1</v>
      </c>
      <c r="E273" s="40">
        <v>1.0833333333333333</v>
      </c>
      <c r="F273" s="40"/>
      <c r="G273" s="40"/>
    </row>
    <row r="274" spans="1:7" hidden="1" x14ac:dyDescent="0.25">
      <c r="A274" s="43" t="s">
        <v>416</v>
      </c>
      <c r="B274" s="36" t="s">
        <v>305</v>
      </c>
      <c r="C274" s="36" t="s">
        <v>311</v>
      </c>
      <c r="D274" s="37">
        <v>0.83333333333333337</v>
      </c>
      <c r="E274" s="37">
        <v>1</v>
      </c>
      <c r="F274" s="37"/>
      <c r="G274" s="37"/>
    </row>
    <row r="275" spans="1:7" hidden="1" x14ac:dyDescent="0.25">
      <c r="A275" s="44" t="s">
        <v>415</v>
      </c>
      <c r="B275" s="39" t="s">
        <v>305</v>
      </c>
      <c r="C275" s="39" t="s">
        <v>318</v>
      </c>
      <c r="D275" s="40">
        <v>1.9166666666666667</v>
      </c>
      <c r="E275" s="40">
        <v>2</v>
      </c>
      <c r="F275" s="40"/>
      <c r="G275" s="40"/>
    </row>
    <row r="276" spans="1:7" hidden="1" x14ac:dyDescent="0.25">
      <c r="A276" s="43" t="s">
        <v>414</v>
      </c>
      <c r="B276" s="36" t="s">
        <v>305</v>
      </c>
      <c r="C276" s="36" t="s">
        <v>314</v>
      </c>
      <c r="D276" s="37">
        <v>44.25</v>
      </c>
      <c r="E276" s="37">
        <v>46.333333333333336</v>
      </c>
      <c r="F276" s="37"/>
      <c r="G276" s="37"/>
    </row>
    <row r="277" spans="1:7" hidden="1" x14ac:dyDescent="0.25">
      <c r="A277" s="44" t="s">
        <v>413</v>
      </c>
      <c r="B277" s="39" t="s">
        <v>305</v>
      </c>
      <c r="C277" s="39" t="s">
        <v>306</v>
      </c>
      <c r="D277" s="40">
        <v>6.416666666666667</v>
      </c>
      <c r="E277" s="40">
        <v>6</v>
      </c>
      <c r="F277" s="40"/>
      <c r="G277" s="40"/>
    </row>
    <row r="278" spans="1:7" hidden="1" x14ac:dyDescent="0.25">
      <c r="A278" s="43" t="s">
        <v>412</v>
      </c>
      <c r="B278" s="36" t="s">
        <v>305</v>
      </c>
      <c r="C278" s="36" t="s">
        <v>313</v>
      </c>
      <c r="D278" s="37">
        <v>1.5</v>
      </c>
      <c r="E278" s="37">
        <v>2.5</v>
      </c>
      <c r="F278" s="37"/>
      <c r="G278" s="37"/>
    </row>
    <row r="279" spans="1:7" hidden="1" x14ac:dyDescent="0.25">
      <c r="A279" s="44" t="s">
        <v>411</v>
      </c>
      <c r="B279" s="39" t="s">
        <v>305</v>
      </c>
      <c r="C279" s="39" t="s">
        <v>309</v>
      </c>
      <c r="D279" s="40">
        <v>0.41666666666666669</v>
      </c>
      <c r="E279" s="40">
        <v>0.5</v>
      </c>
      <c r="F279" s="40"/>
      <c r="G279" s="40"/>
    </row>
    <row r="280" spans="1:7" hidden="1" x14ac:dyDescent="0.25">
      <c r="A280" s="43" t="s">
        <v>410</v>
      </c>
      <c r="B280" s="36" t="s">
        <v>305</v>
      </c>
      <c r="C280" s="36" t="s">
        <v>317</v>
      </c>
      <c r="D280" s="37">
        <v>0.25</v>
      </c>
      <c r="E280" s="37">
        <v>0.25</v>
      </c>
      <c r="F280" s="37"/>
      <c r="G280" s="37"/>
    </row>
    <row r="281" spans="1:7" hidden="1" x14ac:dyDescent="0.25">
      <c r="A281" s="44" t="s">
        <v>409</v>
      </c>
      <c r="B281" s="39" t="s">
        <v>305</v>
      </c>
      <c r="C281" s="39" t="s">
        <v>307</v>
      </c>
      <c r="D281" s="40">
        <v>1.4166666666666667</v>
      </c>
      <c r="E281" s="40">
        <v>1.3333333333333333</v>
      </c>
      <c r="F281" s="40"/>
      <c r="G281" s="40"/>
    </row>
    <row r="282" spans="1:7" hidden="1" x14ac:dyDescent="0.25">
      <c r="A282" s="43" t="s">
        <v>408</v>
      </c>
      <c r="B282" s="36" t="s">
        <v>305</v>
      </c>
      <c r="C282" s="36" t="s">
        <v>308</v>
      </c>
      <c r="D282" s="37">
        <v>0</v>
      </c>
      <c r="E282" s="37">
        <v>8.3333333333333329E-2</v>
      </c>
      <c r="F282" s="37"/>
      <c r="G282" s="37"/>
    </row>
    <row r="283" spans="1:7" hidden="1" x14ac:dyDescent="0.25">
      <c r="A283" s="44" t="s">
        <v>407</v>
      </c>
      <c r="B283" s="39" t="s">
        <v>305</v>
      </c>
      <c r="C283" s="39" t="s">
        <v>315</v>
      </c>
      <c r="D283" s="40">
        <v>0.25</v>
      </c>
      <c r="E283" s="40">
        <v>0</v>
      </c>
      <c r="F283" s="40"/>
      <c r="G283" s="40"/>
    </row>
    <row r="284" spans="1:7" hidden="1" x14ac:dyDescent="0.25">
      <c r="A284" s="43" t="s">
        <v>406</v>
      </c>
      <c r="B284" s="36" t="s">
        <v>305</v>
      </c>
      <c r="C284" s="36" t="s">
        <v>316</v>
      </c>
      <c r="D284" s="37">
        <v>1.3333333333333333</v>
      </c>
      <c r="E284" s="37">
        <v>1.5833333333333333</v>
      </c>
      <c r="F284" s="37"/>
      <c r="G284" s="37"/>
    </row>
    <row r="285" spans="1:7" hidden="1" x14ac:dyDescent="0.25">
      <c r="A285" s="44" t="s">
        <v>405</v>
      </c>
      <c r="B285" s="39" t="s">
        <v>305</v>
      </c>
      <c r="C285" s="39" t="s">
        <v>312</v>
      </c>
      <c r="D285" s="40">
        <v>0</v>
      </c>
      <c r="E285" s="40">
        <v>0</v>
      </c>
      <c r="F285" s="40"/>
      <c r="G285" s="40"/>
    </row>
    <row r="286" spans="1:7" hidden="1" x14ac:dyDescent="0.25">
      <c r="A286" s="43" t="s">
        <v>400</v>
      </c>
      <c r="B286" s="36" t="s">
        <v>319</v>
      </c>
      <c r="C286" s="36" t="s">
        <v>330</v>
      </c>
      <c r="D286" s="37">
        <v>9.9166666666666661</v>
      </c>
      <c r="E286" s="37">
        <v>9.5</v>
      </c>
      <c r="F286" s="37"/>
      <c r="G286" s="37"/>
    </row>
    <row r="287" spans="1:7" hidden="1" x14ac:dyDescent="0.25">
      <c r="A287" s="44" t="s">
        <v>399</v>
      </c>
      <c r="B287" s="39" t="s">
        <v>319</v>
      </c>
      <c r="C287" s="39" t="s">
        <v>326</v>
      </c>
      <c r="D287" s="40">
        <v>11.916666666666666</v>
      </c>
      <c r="E287" s="40">
        <v>10.25</v>
      </c>
      <c r="F287" s="40"/>
      <c r="G287" s="40"/>
    </row>
    <row r="288" spans="1:7" hidden="1" x14ac:dyDescent="0.25">
      <c r="A288" s="43" t="s">
        <v>398</v>
      </c>
      <c r="B288" s="36" t="s">
        <v>319</v>
      </c>
      <c r="C288" s="36" t="s">
        <v>333</v>
      </c>
      <c r="D288" s="37">
        <v>197.25</v>
      </c>
      <c r="E288" s="37">
        <v>199.66666666666666</v>
      </c>
      <c r="F288" s="37"/>
      <c r="G288" s="37"/>
    </row>
    <row r="289" spans="1:7" hidden="1" x14ac:dyDescent="0.25">
      <c r="A289" s="44" t="s">
        <v>397</v>
      </c>
      <c r="B289" s="39" t="s">
        <v>319</v>
      </c>
      <c r="C289" s="39" t="s">
        <v>320</v>
      </c>
      <c r="D289" s="40">
        <v>42.666666666666664</v>
      </c>
      <c r="E289" s="40">
        <v>41.083333333333336</v>
      </c>
      <c r="F289" s="40"/>
      <c r="G289" s="40"/>
    </row>
    <row r="290" spans="1:7" hidden="1" x14ac:dyDescent="0.25">
      <c r="A290" s="43" t="s">
        <v>396</v>
      </c>
      <c r="B290" s="36" t="s">
        <v>319</v>
      </c>
      <c r="C290" s="36" t="s">
        <v>327</v>
      </c>
      <c r="D290" s="37">
        <v>29.166666666666668</v>
      </c>
      <c r="E290" s="37">
        <v>32</v>
      </c>
      <c r="F290" s="37"/>
      <c r="G290" s="37"/>
    </row>
    <row r="291" spans="1:7" hidden="1" x14ac:dyDescent="0.25">
      <c r="A291" s="44" t="s">
        <v>395</v>
      </c>
      <c r="B291" s="39" t="s">
        <v>319</v>
      </c>
      <c r="C291" s="39" t="s">
        <v>324</v>
      </c>
      <c r="D291" s="40">
        <v>2.3333333333333335</v>
      </c>
      <c r="E291" s="40">
        <v>1.8333333333333333</v>
      </c>
      <c r="F291" s="40"/>
      <c r="G291" s="40"/>
    </row>
    <row r="292" spans="1:7" hidden="1" x14ac:dyDescent="0.25">
      <c r="A292" s="43" t="s">
        <v>394</v>
      </c>
      <c r="B292" s="36" t="s">
        <v>319</v>
      </c>
      <c r="C292" s="36" t="s">
        <v>321</v>
      </c>
      <c r="D292" s="37">
        <v>19.25</v>
      </c>
      <c r="E292" s="37">
        <v>19.333333333333332</v>
      </c>
      <c r="F292" s="37"/>
      <c r="G292" s="37"/>
    </row>
    <row r="293" spans="1:7" hidden="1" x14ac:dyDescent="0.25">
      <c r="A293" s="44" t="s">
        <v>393</v>
      </c>
      <c r="B293" s="39" t="s">
        <v>319</v>
      </c>
      <c r="C293" s="39" t="s">
        <v>328</v>
      </c>
      <c r="D293" s="40">
        <v>43.5</v>
      </c>
      <c r="E293" s="40">
        <v>42.583333333333336</v>
      </c>
      <c r="F293" s="40"/>
      <c r="G293" s="40"/>
    </row>
    <row r="294" spans="1:7" hidden="1" x14ac:dyDescent="0.25">
      <c r="A294" s="43" t="s">
        <v>392</v>
      </c>
      <c r="B294" s="36" t="s">
        <v>319</v>
      </c>
      <c r="C294" s="36" t="s">
        <v>329</v>
      </c>
      <c r="D294" s="37">
        <v>27.5</v>
      </c>
      <c r="E294" s="37">
        <v>25.416666666666668</v>
      </c>
      <c r="F294" s="37"/>
      <c r="G294" s="37"/>
    </row>
    <row r="295" spans="1:7" hidden="1" x14ac:dyDescent="0.25">
      <c r="A295" s="44" t="s">
        <v>391</v>
      </c>
      <c r="B295" s="39" t="s">
        <v>319</v>
      </c>
      <c r="C295" s="39" t="s">
        <v>323</v>
      </c>
      <c r="D295" s="40">
        <v>13.333333333333334</v>
      </c>
      <c r="E295" s="40">
        <v>14.833333333333334</v>
      </c>
      <c r="F295" s="40"/>
      <c r="G295" s="40"/>
    </row>
    <row r="296" spans="1:7" hidden="1" x14ac:dyDescent="0.25">
      <c r="A296" s="43" t="s">
        <v>390</v>
      </c>
      <c r="B296" s="36" t="s">
        <v>319</v>
      </c>
      <c r="C296" s="36" t="s">
        <v>322</v>
      </c>
      <c r="D296" s="37">
        <v>9.75</v>
      </c>
      <c r="E296" s="37">
        <v>10.25</v>
      </c>
      <c r="F296" s="37"/>
      <c r="G296" s="37"/>
    </row>
    <row r="297" spans="1:7" hidden="1" x14ac:dyDescent="0.25">
      <c r="A297" s="44" t="s">
        <v>389</v>
      </c>
      <c r="B297" s="39" t="s">
        <v>319</v>
      </c>
      <c r="C297" s="39" t="s">
        <v>334</v>
      </c>
      <c r="D297" s="40">
        <v>8.5</v>
      </c>
      <c r="E297" s="40">
        <v>7.166666666666667</v>
      </c>
      <c r="F297" s="40"/>
      <c r="G297" s="40"/>
    </row>
    <row r="298" spans="1:7" hidden="1" x14ac:dyDescent="0.25">
      <c r="A298" s="43" t="s">
        <v>388</v>
      </c>
      <c r="B298" s="36" t="s">
        <v>319</v>
      </c>
      <c r="C298" s="36" t="s">
        <v>331</v>
      </c>
      <c r="D298" s="37">
        <v>28.75</v>
      </c>
      <c r="E298" s="37">
        <v>27.666666666666668</v>
      </c>
      <c r="F298" s="37"/>
      <c r="G298" s="37"/>
    </row>
    <row r="299" spans="1:7" hidden="1" x14ac:dyDescent="0.25">
      <c r="A299" s="44" t="s">
        <v>387</v>
      </c>
      <c r="B299" s="39" t="s">
        <v>319</v>
      </c>
      <c r="C299" s="39" t="s">
        <v>332</v>
      </c>
      <c r="D299" s="40">
        <v>55.916666666666664</v>
      </c>
      <c r="E299" s="40">
        <v>54.916666666666664</v>
      </c>
      <c r="F299" s="40"/>
      <c r="G299" s="40"/>
    </row>
    <row r="300" spans="1:7" hidden="1" x14ac:dyDescent="0.25">
      <c r="A300" s="43" t="s">
        <v>386</v>
      </c>
      <c r="B300" s="36" t="s">
        <v>319</v>
      </c>
      <c r="C300" s="36" t="s">
        <v>325</v>
      </c>
      <c r="D300" s="37">
        <v>4.166666666666667</v>
      </c>
      <c r="E300" s="37">
        <v>3.9166666666666665</v>
      </c>
      <c r="F300" s="37"/>
      <c r="G300" s="37"/>
    </row>
    <row r="301" spans="1:7" x14ac:dyDescent="0.25">
      <c r="A301" s="38"/>
      <c r="B301" s="39"/>
      <c r="C301" s="39"/>
      <c r="D301" s="42"/>
      <c r="E301" s="42"/>
    </row>
    <row r="302" spans="1:7" x14ac:dyDescent="0.25">
      <c r="A302" t="s">
        <v>847</v>
      </c>
    </row>
    <row r="303" spans="1:7" x14ac:dyDescent="0.25">
      <c r="A303" t="s">
        <v>873</v>
      </c>
      <c r="F303" s="42"/>
      <c r="G303" s="42"/>
    </row>
    <row r="304" spans="1:7" x14ac:dyDescent="0.25">
      <c r="A304" t="s">
        <v>846</v>
      </c>
    </row>
    <row r="305" spans="1:1" x14ac:dyDescent="0.25">
      <c r="A305" t="s">
        <v>851</v>
      </c>
    </row>
    <row r="306" spans="1:1" x14ac:dyDescent="0.25">
      <c r="A306" t="s">
        <v>865</v>
      </c>
    </row>
    <row r="307" spans="1:1" x14ac:dyDescent="0.25">
      <c r="A307" t="s">
        <v>866</v>
      </c>
    </row>
  </sheetData>
  <autoFilter ref="A1:F300" xr:uid="{14781A9B-4DE9-4AC8-8228-5D5A75F52939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Rate Sheet Summary</vt:lpstr>
      <vt:lpstr>County EIS Rate</vt:lpstr>
      <vt:lpstr>SpEd BEA Rates by Month</vt:lpstr>
      <vt:lpstr>AAFTE</vt:lpstr>
    </vt:vector>
  </TitlesOfParts>
  <Company>Children's Administration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Thompson, Lauren (DCYF)</cp:lastModifiedBy>
  <dcterms:created xsi:type="dcterms:W3CDTF">2021-03-24T18:07:37Z</dcterms:created>
  <dcterms:modified xsi:type="dcterms:W3CDTF">2024-10-08T22:54:53Z</dcterms:modified>
</cp:coreProperties>
</file>